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wmf" ContentType="image/x-wmf"/>
  <Default Extension="jpeg" ContentType="image/jpeg"/>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5"/>
  <workbookPr defaultThemeVersion="124226"/>
  <bookViews>
    <workbookView xWindow="-120" yWindow="-120" windowWidth="21720" windowHeight="13620" activeTab="8"/>
  </bookViews>
  <sheets>
    <sheet name="I." sheetId="1" r:id="rId1"/>
    <sheet name="II." sheetId="2" r:id="rId2"/>
    <sheet name="III." sheetId="3" r:id="rId3"/>
    <sheet name="IV." sheetId="4" r:id="rId4"/>
    <sheet name="Beitragsbefreiung Kita" sheetId="14" r:id="rId5"/>
    <sheet name="Text" sheetId="5" r:id="rId6"/>
    <sheet name="Kita" sheetId="6" r:id="rId7"/>
    <sheet name="besFB" sheetId="15" r:id="rId8"/>
    <sheet name="Personalbesetzung" sheetId="13" r:id="rId9"/>
    <sheet name="Bescheid I" sheetId="7" r:id="rId10"/>
    <sheet name="Bescheid II" sheetId="8" r:id="rId11"/>
    <sheet name="Bescheid III" sheetId="9" r:id="rId12"/>
    <sheet name="Bescheid IV" sheetId="10" r:id="rId13"/>
  </sheets>
  <definedNames>
    <definedName name="_xlnm.Print_Area" localSheetId="4">'Beitragsbefreiung Kita'!$A$1:$P$25</definedName>
    <definedName name="_xlnm.Print_Area" localSheetId="0">I.!$A$1:$O$45</definedName>
    <definedName name="_xlnm.Print_Area" localSheetId="1">II.!$A$1:$P$46</definedName>
    <definedName name="_xlnm.Print_Area" localSheetId="2">III.!$A$1:$P$46</definedName>
    <definedName name="_xlnm.Print_Area" localSheetId="3">IV.!$A$1:$P$46</definedName>
    <definedName name="_xlnm.Print_Area" localSheetId="8">Personalbesetzung!$A$1:$S$166</definedName>
    <definedName name="_xlnm.Print_Area" localSheetId="5">Text!$A$1:$AX$74</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7" i="4"/>
  <c r="N7" i="3"/>
  <c r="N7" i="2"/>
  <c r="N7" i="1"/>
  <c r="A12" i="6"/>
  <c r="A13"/>
  <c r="A14"/>
  <c r="A15"/>
  <c r="A16"/>
  <c r="A17"/>
  <c r="A18"/>
  <c r="A19"/>
  <c r="A20"/>
  <c r="A21"/>
  <c r="A22"/>
  <c r="A23"/>
  <c r="A24"/>
  <c r="A25"/>
  <c r="A26"/>
  <c r="A27"/>
  <c r="A28"/>
  <c r="A29"/>
  <c r="A30"/>
  <c r="A31"/>
  <c r="A32"/>
  <c r="A33"/>
  <c r="A34"/>
  <c r="A35"/>
  <c r="A36"/>
  <c r="A37"/>
  <c r="A38"/>
  <c r="A39"/>
  <c r="A40"/>
  <c r="A41"/>
  <c r="A42"/>
  <c r="A43"/>
  <c r="A44"/>
  <c r="A45"/>
  <c r="A46"/>
  <c r="A47"/>
  <c r="A48"/>
  <c r="A49"/>
  <c r="A50"/>
  <c r="A51"/>
  <c r="A52"/>
  <c r="A53"/>
  <c r="A54"/>
  <c r="A55"/>
  <c r="A56"/>
  <c r="A57"/>
  <c r="A58"/>
  <c r="A59"/>
  <c r="A60"/>
  <c r="A61"/>
  <c r="A62"/>
  <c r="A63"/>
  <c r="A64"/>
  <c r="A65"/>
  <c r="A66"/>
  <c r="A67"/>
  <c r="A68"/>
  <c r="A69"/>
  <c r="A70"/>
  <c r="A71"/>
  <c r="A72"/>
  <c r="A73"/>
  <c r="A74"/>
  <c r="A75"/>
  <c r="A76"/>
  <c r="A77"/>
  <c r="A78"/>
  <c r="A79"/>
  <c r="A80"/>
  <c r="A81"/>
  <c r="A82"/>
  <c r="A83"/>
  <c r="A84"/>
  <c r="A85"/>
  <c r="A86"/>
  <c r="A87"/>
  <c r="A88"/>
  <c r="A89"/>
  <c r="A90"/>
  <c r="A91"/>
  <c r="A92"/>
  <c r="A93"/>
  <c r="A94"/>
  <c r="A95"/>
  <c r="A96"/>
  <c r="A97"/>
  <c r="A98"/>
  <c r="A99"/>
  <c r="A100"/>
  <c r="A101"/>
  <c r="A102"/>
  <c r="A103"/>
  <c r="A104"/>
  <c r="A105"/>
  <c r="A106"/>
  <c r="A107"/>
  <c r="A108"/>
  <c r="A109"/>
  <c r="A110"/>
  <c r="A111"/>
  <c r="A112"/>
  <c r="A113"/>
  <c r="A114"/>
  <c r="A115"/>
  <c r="A116"/>
  <c r="A117"/>
  <c r="A118"/>
  <c r="A119"/>
  <c r="A120"/>
  <c r="A121"/>
  <c r="A122"/>
  <c r="A123"/>
  <c r="A124"/>
  <c r="A125"/>
  <c r="A126"/>
  <c r="A127"/>
  <c r="A128"/>
  <c r="A129"/>
  <c r="A130"/>
  <c r="A131"/>
  <c r="A132"/>
  <c r="A133"/>
  <c r="A134"/>
  <c r="A135"/>
  <c r="A136"/>
  <c r="A137"/>
  <c r="A138"/>
  <c r="A139"/>
  <c r="A140"/>
  <c r="A141"/>
  <c r="A142"/>
  <c r="A143"/>
  <c r="A144"/>
  <c r="A145"/>
  <c r="A146"/>
  <c r="A147"/>
  <c r="A148"/>
  <c r="A149"/>
  <c r="A150"/>
  <c r="A151"/>
  <c r="A152"/>
  <c r="A153"/>
  <c r="A154"/>
  <c r="A155"/>
  <c r="A156"/>
  <c r="A157"/>
  <c r="A158"/>
  <c r="A159"/>
  <c r="A160"/>
  <c r="A161"/>
  <c r="A162"/>
  <c r="A163"/>
  <c r="A164"/>
  <c r="A165"/>
  <c r="A166"/>
  <c r="A167"/>
  <c r="A168"/>
  <c r="A169"/>
  <c r="A170"/>
  <c r="A171"/>
  <c r="A172"/>
  <c r="A173"/>
  <c r="A11"/>
  <c r="N7" i="14"/>
  <c r="F34" i="4" l="1"/>
  <c r="F34" i="3"/>
  <c r="F34" i="2"/>
  <c r="M40" i="4"/>
  <c r="J31"/>
  <c r="J30"/>
  <c r="G31"/>
  <c r="M40" i="3"/>
  <c r="M41"/>
  <c r="M40" i="1"/>
  <c r="N40" s="1"/>
  <c r="M40" i="2"/>
  <c r="G31" i="3"/>
  <c r="G30"/>
  <c r="G30" i="4"/>
  <c r="D31"/>
  <c r="D30"/>
  <c r="D29"/>
  <c r="D30" i="2"/>
  <c r="D31" i="3"/>
  <c r="D30"/>
  <c r="D31" i="2"/>
  <c r="N17" i="14"/>
  <c r="K17"/>
  <c r="H17"/>
  <c r="E17"/>
  <c r="L16"/>
  <c r="L15"/>
  <c r="L14"/>
  <c r="L13"/>
  <c r="L17" s="1"/>
  <c r="K7"/>
  <c r="L5"/>
  <c r="I5"/>
  <c r="F5"/>
  <c r="C5"/>
  <c r="K7" i="4"/>
  <c r="L5"/>
  <c r="I5"/>
  <c r="F5"/>
  <c r="C5"/>
  <c r="K7" i="3"/>
  <c r="L5"/>
  <c r="I5"/>
  <c r="F5"/>
  <c r="C5"/>
  <c r="K7" i="2"/>
  <c r="L5"/>
  <c r="I5"/>
  <c r="F5"/>
  <c r="C5"/>
  <c r="I3"/>
  <c r="C3"/>
  <c r="N40" i="3" l="1"/>
  <c r="N40" i="2"/>
  <c r="N40" i="4"/>
  <c r="J146" i="13"/>
  <c r="D146"/>
  <c r="M146"/>
  <c r="G146"/>
  <c r="O8"/>
  <c r="M14"/>
  <c r="L29" i="4" s="1"/>
  <c r="J14" i="13"/>
  <c r="J29" i="3" s="1"/>
  <c r="J29" i="4" s="1"/>
  <c r="G14" i="13"/>
  <c r="G29" i="2" s="1"/>
  <c r="D14" i="13"/>
  <c r="D29" i="1" s="1"/>
  <c r="M94" i="13"/>
  <c r="G29" i="4" l="1"/>
  <c r="G29" i="3"/>
  <c r="D29"/>
  <c r="D29" i="2"/>
  <c r="O144" i="13"/>
  <c r="O142"/>
  <c r="O140"/>
  <c r="O138"/>
  <c r="O136"/>
  <c r="O134"/>
  <c r="O132"/>
  <c r="O130"/>
  <c r="O128"/>
  <c r="O126"/>
  <c r="O118"/>
  <c r="O116"/>
  <c r="O114"/>
  <c r="O112"/>
  <c r="O110"/>
  <c r="O108"/>
  <c r="O106"/>
  <c r="O104"/>
  <c r="O102"/>
  <c r="O100"/>
  <c r="M120"/>
  <c r="J120"/>
  <c r="G120"/>
  <c r="D120"/>
  <c r="D94"/>
  <c r="D16"/>
  <c r="O26"/>
  <c r="O22"/>
  <c r="O24"/>
  <c r="J94"/>
  <c r="G94"/>
  <c r="O146" l="1"/>
  <c r="J154"/>
  <c r="O27" i="3" s="1"/>
  <c r="O120" i="13"/>
  <c r="D154"/>
  <c r="M154"/>
  <c r="O27" i="4" s="1"/>
  <c r="G154" i="13"/>
  <c r="O27" i="2" s="1"/>
  <c r="D158" i="13" l="1"/>
  <c r="C162" s="1"/>
  <c r="O27" i="1"/>
  <c r="O88" i="13"/>
  <c r="O66"/>
  <c r="O68"/>
  <c r="O70"/>
  <c r="O72"/>
  <c r="O74"/>
  <c r="O76"/>
  <c r="O78"/>
  <c r="O80"/>
  <c r="O82"/>
  <c r="O84"/>
  <c r="O86"/>
  <c r="O90"/>
  <c r="O92"/>
  <c r="O64"/>
  <c r="O62"/>
  <c r="O60"/>
  <c r="O58"/>
  <c r="O56"/>
  <c r="O54"/>
  <c r="O52"/>
  <c r="O50"/>
  <c r="O48"/>
  <c r="O46"/>
  <c r="O44" l="1"/>
  <c r="O42"/>
  <c r="O40"/>
  <c r="O38"/>
  <c r="O36"/>
  <c r="O34"/>
  <c r="O32"/>
  <c r="O30"/>
  <c r="O28"/>
  <c r="M16"/>
  <c r="M158" s="1"/>
  <c r="L162" s="1"/>
  <c r="J16"/>
  <c r="G16"/>
  <c r="G158" s="1"/>
  <c r="F162" s="1"/>
  <c r="O12"/>
  <c r="O10"/>
  <c r="O14" l="1"/>
  <c r="O16" s="1"/>
  <c r="J158"/>
  <c r="I162" s="1"/>
  <c r="O94"/>
  <c r="O154" s="1"/>
  <c r="I6" i="6"/>
  <c r="C14" i="1" s="1"/>
  <c r="BG4" i="6"/>
  <c r="BF4"/>
  <c r="BE4"/>
  <c r="AS4"/>
  <c r="I15" i="14" s="1"/>
  <c r="AG4" i="6"/>
  <c r="F16" i="14" s="1"/>
  <c r="AF4" i="6"/>
  <c r="F15" i="14" s="1"/>
  <c r="T4" i="6"/>
  <c r="C16" i="14" s="1"/>
  <c r="S4" i="6"/>
  <c r="C15" i="14" s="1"/>
  <c r="R4" i="6"/>
  <c r="C14" i="14" s="1"/>
  <c r="Q4" i="6"/>
  <c r="C13" i="14" s="1"/>
  <c r="C17" s="1"/>
  <c r="O158" i="13" l="1"/>
  <c r="D14" i="1"/>
  <c r="D71" i="7" l="1"/>
  <c r="BD4" i="6" l="1"/>
  <c r="AT4"/>
  <c r="I16" i="14" s="1"/>
  <c r="AR4" i="6"/>
  <c r="I14" i="14" s="1"/>
  <c r="AQ4" i="6"/>
  <c r="I13" i="14" s="1"/>
  <c r="I17" s="1"/>
  <c r="AE4" i="6"/>
  <c r="F14" i="14" s="1"/>
  <c r="AD4" i="6"/>
  <c r="F13" i="14" s="1"/>
  <c r="F17" s="1"/>
  <c r="A14" i="10" l="1"/>
  <c r="A13"/>
  <c r="A12"/>
  <c r="C33" s="1"/>
  <c r="A11"/>
  <c r="D30" s="1"/>
  <c r="A14" i="9"/>
  <c r="A13"/>
  <c r="A12"/>
  <c r="C33" s="1"/>
  <c r="A11"/>
  <c r="A14" i="8"/>
  <c r="A13"/>
  <c r="A12"/>
  <c r="C33" s="1"/>
  <c r="A11"/>
  <c r="A12" i="7"/>
  <c r="C33" s="1"/>
  <c r="A13"/>
  <c r="A14"/>
  <c r="A11"/>
  <c r="B7" i="14" l="1"/>
  <c r="O9" i="3" l="1"/>
  <c r="B7" i="2"/>
  <c r="O9"/>
  <c r="A7" i="6" l="1"/>
  <c r="BA6"/>
  <c r="L21" i="4" s="1"/>
  <c r="AZ6" i="6"/>
  <c r="L22" i="4" s="1"/>
  <c r="AY6" i="6"/>
  <c r="L17" i="4" s="1"/>
  <c r="AX6" i="6"/>
  <c r="L18" i="4" s="1"/>
  <c r="AW6" i="6"/>
  <c r="L13" i="4" s="1"/>
  <c r="M13" s="1"/>
  <c r="AV6" i="6"/>
  <c r="L14" i="4" s="1"/>
  <c r="M14" s="1"/>
  <c r="AN6" i="6"/>
  <c r="I21" i="3" s="1"/>
  <c r="AM6" i="6"/>
  <c r="I22" i="3" s="1"/>
  <c r="AL6" i="6"/>
  <c r="I17" i="3" s="1"/>
  <c r="AK6" i="6"/>
  <c r="I18" i="3" s="1"/>
  <c r="AJ6" i="6"/>
  <c r="I13" i="3" s="1"/>
  <c r="AI6" i="6"/>
  <c r="I14" i="3" s="1"/>
  <c r="AA6" i="6"/>
  <c r="Z6"/>
  <c r="Y6"/>
  <c r="X6"/>
  <c r="W6"/>
  <c r="V6"/>
  <c r="F14" i="2" s="1"/>
  <c r="G14" s="1"/>
  <c r="N6" i="6"/>
  <c r="C21" i="1" s="1"/>
  <c r="M6" i="6"/>
  <c r="C22" i="1" s="1"/>
  <c r="L6" i="6"/>
  <c r="C17" i="1" s="1"/>
  <c r="K6" i="6"/>
  <c r="C18" i="1" s="1"/>
  <c r="J6" i="6"/>
  <c r="C13" i="1" s="1"/>
  <c r="BC4" i="6"/>
  <c r="BB4"/>
  <c r="AP4"/>
  <c r="AO4"/>
  <c r="AC4"/>
  <c r="AB4"/>
  <c r="P4"/>
  <c r="O4"/>
  <c r="G4"/>
  <c r="F4"/>
  <c r="J14" i="3" l="1"/>
  <c r="F21" i="2"/>
  <c r="F22"/>
  <c r="J17" i="3"/>
  <c r="F17" i="2"/>
  <c r="G17" s="1"/>
  <c r="J18" i="3"/>
  <c r="F18" i="2"/>
  <c r="G18" s="1"/>
  <c r="F13"/>
  <c r="G13" s="1"/>
  <c r="J13" i="3"/>
  <c r="C13" i="2"/>
  <c r="C15" i="1"/>
  <c r="D13"/>
  <c r="X5" i="6"/>
  <c r="K5"/>
  <c r="V5"/>
  <c r="Z5"/>
  <c r="AK5"/>
  <c r="AV5"/>
  <c r="AZ5"/>
  <c r="I5"/>
  <c r="M5"/>
  <c r="AI5"/>
  <c r="AM5"/>
  <c r="AX5"/>
  <c r="M18" i="4"/>
  <c r="M17"/>
  <c r="D18" i="1"/>
  <c r="D17"/>
  <c r="D19" l="1"/>
  <c r="X35" i="15"/>
  <c r="R35"/>
  <c r="L35"/>
  <c r="F35"/>
  <c r="AB30"/>
  <c r="AB28"/>
  <c r="AB26"/>
  <c r="AB24"/>
  <c r="AB22"/>
  <c r="AB20"/>
  <c r="AB18"/>
  <c r="AB16"/>
  <c r="AB14"/>
  <c r="AB12"/>
  <c r="AB10"/>
  <c r="AB8"/>
  <c r="AB32" l="1"/>
  <c r="C3" i="14" l="1"/>
  <c r="I3"/>
  <c r="M41" i="4" l="1"/>
  <c r="B7" i="3"/>
  <c r="B7" i="4" s="1"/>
  <c r="M41" i="2"/>
  <c r="M41" i="1" l="1"/>
  <c r="M22" i="4" l="1"/>
  <c r="M21"/>
  <c r="B92" i="8" l="1"/>
  <c r="H93"/>
  <c r="H92"/>
  <c r="B92" i="7"/>
  <c r="I106" i="10"/>
  <c r="B92"/>
  <c r="H93"/>
  <c r="H92"/>
  <c r="D71"/>
  <c r="D31"/>
  <c r="J21"/>
  <c r="J19"/>
  <c r="G38" s="1"/>
  <c r="I18"/>
  <c r="D70"/>
  <c r="G38" i="9"/>
  <c r="I106"/>
  <c r="B92"/>
  <c r="H93"/>
  <c r="H92"/>
  <c r="D71"/>
  <c r="D31"/>
  <c r="D30"/>
  <c r="D70" s="1"/>
  <c r="J21"/>
  <c r="J19"/>
  <c r="I18"/>
  <c r="I106" i="8"/>
  <c r="D71"/>
  <c r="J21"/>
  <c r="D31"/>
  <c r="D30"/>
  <c r="J19"/>
  <c r="G38" s="1"/>
  <c r="I18"/>
  <c r="H93" i="7"/>
  <c r="H92"/>
  <c r="I106"/>
  <c r="J21"/>
  <c r="J19"/>
  <c r="G38" s="1"/>
  <c r="I18"/>
  <c r="D31"/>
  <c r="D30"/>
  <c r="I19" i="10"/>
  <c r="I19" i="9"/>
  <c r="I19" i="8"/>
  <c r="I19" i="7"/>
  <c r="D70" l="1"/>
  <c r="D70" i="8"/>
  <c r="A37" i="10"/>
  <c r="A37" i="9"/>
  <c r="A37" i="8"/>
  <c r="A37" i="7"/>
  <c r="I3" i="4"/>
  <c r="C3"/>
  <c r="J27"/>
  <c r="I22"/>
  <c r="J22" s="1"/>
  <c r="I21"/>
  <c r="J21" s="1"/>
  <c r="I18"/>
  <c r="J18" s="1"/>
  <c r="I17"/>
  <c r="J17" s="1"/>
  <c r="I14"/>
  <c r="J14" s="1"/>
  <c r="I13"/>
  <c r="J13" s="1"/>
  <c r="G27"/>
  <c r="F22"/>
  <c r="G22" s="1"/>
  <c r="F21"/>
  <c r="G21" s="1"/>
  <c r="F18"/>
  <c r="G18" s="1"/>
  <c r="F17"/>
  <c r="G17" s="1"/>
  <c r="F14"/>
  <c r="G14" s="1"/>
  <c r="F13"/>
  <c r="G13" s="1"/>
  <c r="D27"/>
  <c r="C22"/>
  <c r="D22" s="1"/>
  <c r="C21"/>
  <c r="D21" s="1"/>
  <c r="C18"/>
  <c r="D18" s="1"/>
  <c r="C17"/>
  <c r="D17" s="1"/>
  <c r="C14"/>
  <c r="D14" s="1"/>
  <c r="C13"/>
  <c r="D13" s="1"/>
  <c r="G27" i="3"/>
  <c r="F22"/>
  <c r="F21"/>
  <c r="F18"/>
  <c r="G18" s="1"/>
  <c r="F17"/>
  <c r="G17" s="1"/>
  <c r="F14"/>
  <c r="G14" s="1"/>
  <c r="F13"/>
  <c r="G13" s="1"/>
  <c r="D27" i="2"/>
  <c r="I3" i="3" l="1"/>
  <c r="C3"/>
  <c r="I23"/>
  <c r="J22"/>
  <c r="J21"/>
  <c r="I19"/>
  <c r="I15"/>
  <c r="J15"/>
  <c r="F23"/>
  <c r="G22"/>
  <c r="C22"/>
  <c r="D22" s="1"/>
  <c r="G21"/>
  <c r="C21"/>
  <c r="F19"/>
  <c r="C18"/>
  <c r="D18" s="1"/>
  <c r="C17"/>
  <c r="D17" s="1"/>
  <c r="F15"/>
  <c r="C14"/>
  <c r="D14" s="1"/>
  <c r="C13"/>
  <c r="D13" s="1"/>
  <c r="F23" i="2"/>
  <c r="C22"/>
  <c r="C21"/>
  <c r="C18"/>
  <c r="D18" s="1"/>
  <c r="C17"/>
  <c r="D17" s="1"/>
  <c r="C14"/>
  <c r="D14" s="1"/>
  <c r="D13"/>
  <c r="J23" i="3" l="1"/>
  <c r="G15"/>
  <c r="G19"/>
  <c r="G23"/>
  <c r="C23"/>
  <c r="I25"/>
  <c r="C23" i="2"/>
  <c r="D21" i="3"/>
  <c r="D23" s="1"/>
  <c r="J19"/>
  <c r="J25" s="1"/>
  <c r="F25"/>
  <c r="D15"/>
  <c r="C15"/>
  <c r="D19"/>
  <c r="C19"/>
  <c r="L23" i="4"/>
  <c r="I23"/>
  <c r="F23"/>
  <c r="C23"/>
  <c r="G23"/>
  <c r="L19"/>
  <c r="I19"/>
  <c r="F19"/>
  <c r="C19"/>
  <c r="G19"/>
  <c r="D19"/>
  <c r="L15"/>
  <c r="I15"/>
  <c r="F15"/>
  <c r="C15"/>
  <c r="M15"/>
  <c r="G15"/>
  <c r="D15"/>
  <c r="O23" i="3" l="1"/>
  <c r="O15"/>
  <c r="L25" i="4"/>
  <c r="I25"/>
  <c r="G25" i="3"/>
  <c r="C25" i="4"/>
  <c r="F25"/>
  <c r="D25" i="3"/>
  <c r="M23" i="4"/>
  <c r="M19"/>
  <c r="J23"/>
  <c r="J19"/>
  <c r="J15"/>
  <c r="O15" s="1"/>
  <c r="G25"/>
  <c r="C25" i="3"/>
  <c r="D23" i="4"/>
  <c r="O19" i="3"/>
  <c r="M25" i="4" l="1"/>
  <c r="O19"/>
  <c r="O25" i="3"/>
  <c r="N34" s="1"/>
  <c r="J25" i="4"/>
  <c r="O23"/>
  <c r="D25"/>
  <c r="O25" l="1"/>
  <c r="M38" s="1"/>
  <c r="N38" s="1"/>
  <c r="M37" i="3"/>
  <c r="N37" s="1"/>
  <c r="M39"/>
  <c r="N39" s="1"/>
  <c r="M38"/>
  <c r="N38" s="1"/>
  <c r="M39" i="4" l="1"/>
  <c r="N39" s="1"/>
  <c r="O34"/>
  <c r="M37"/>
  <c r="N37" s="1"/>
  <c r="C23" i="1"/>
  <c r="G22" i="2"/>
  <c r="G21"/>
  <c r="F19"/>
  <c r="F15"/>
  <c r="D22"/>
  <c r="D21"/>
  <c r="C19"/>
  <c r="C15"/>
  <c r="D22" i="1"/>
  <c r="D21"/>
  <c r="C25" i="2" l="1"/>
  <c r="G23"/>
  <c r="G19"/>
  <c r="F25"/>
  <c r="D19"/>
  <c r="G15"/>
  <c r="D23"/>
  <c r="D15"/>
  <c r="D23" i="1"/>
  <c r="O23" s="1"/>
  <c r="C19"/>
  <c r="C25" s="1"/>
  <c r="O23" i="2" l="1"/>
  <c r="O19"/>
  <c r="G25"/>
  <c r="D25"/>
  <c r="O15"/>
  <c r="O19" i="1"/>
  <c r="D15"/>
  <c r="O15" s="1"/>
  <c r="O25" s="1"/>
  <c r="M37" s="1"/>
  <c r="N37" s="1"/>
  <c r="M38" l="1"/>
  <c r="M39"/>
  <c r="O25" i="2"/>
  <c r="M37" s="1"/>
  <c r="N37" s="1"/>
  <c r="D25" i="1"/>
  <c r="N34" l="1"/>
  <c r="N34" i="2"/>
  <c r="M39"/>
  <c r="N39" s="1"/>
  <c r="M38"/>
  <c r="N38" s="1"/>
  <c r="N39" i="1"/>
  <c r="N38"/>
  <c r="N42" l="1"/>
  <c r="B41" i="7" s="1"/>
  <c r="N42" i="2" l="1"/>
  <c r="N43" s="1"/>
  <c r="B41" i="8" s="1"/>
  <c r="F56" s="1"/>
  <c r="D90" i="7"/>
  <c r="G49"/>
  <c r="B55"/>
  <c r="C55" s="1"/>
  <c r="F56"/>
  <c r="B58"/>
  <c r="C58" s="1"/>
  <c r="B50"/>
  <c r="B52"/>
  <c r="C52" s="1"/>
  <c r="B54"/>
  <c r="C54" s="1"/>
  <c r="B51"/>
  <c r="B56"/>
  <c r="C56" s="1"/>
  <c r="B57"/>
  <c r="B47"/>
  <c r="G50"/>
  <c r="B53"/>
  <c r="B53" i="8" l="1"/>
  <c r="D90"/>
  <c r="B57"/>
  <c r="C57" s="1"/>
  <c r="B51"/>
  <c r="C51" s="1"/>
  <c r="B50"/>
  <c r="B58"/>
  <c r="C58" s="1"/>
  <c r="B56"/>
  <c r="C56" s="1"/>
  <c r="B55"/>
  <c r="C55" s="1"/>
  <c r="G50"/>
  <c r="B52"/>
  <c r="C52" s="1"/>
  <c r="G49"/>
  <c r="B47"/>
  <c r="B54"/>
  <c r="C54" s="1"/>
  <c r="N42" i="3"/>
  <c r="N43" s="1"/>
  <c r="B41" i="9" s="1"/>
  <c r="B52" s="1"/>
  <c r="C52" s="1"/>
  <c r="D54" i="7"/>
  <c r="C53"/>
  <c r="F57" i="8"/>
  <c r="G57" s="1"/>
  <c r="F58"/>
  <c r="G58" s="1"/>
  <c r="H56"/>
  <c r="C50" i="7"/>
  <c r="H56"/>
  <c r="F57"/>
  <c r="G57" s="1"/>
  <c r="F58"/>
  <c r="G58" s="1"/>
  <c r="C57"/>
  <c r="D57" s="1"/>
  <c r="C51"/>
  <c r="D51" s="1"/>
  <c r="C50" i="8" l="1"/>
  <c r="D57"/>
  <c r="C53"/>
  <c r="B53" i="9"/>
  <c r="D54" i="8"/>
  <c r="B58" i="9"/>
  <c r="C58" s="1"/>
  <c r="B56"/>
  <c r="C56" s="1"/>
  <c r="G49"/>
  <c r="B47"/>
  <c r="B57"/>
  <c r="C57" s="1"/>
  <c r="B54"/>
  <c r="C54" s="1"/>
  <c r="D90"/>
  <c r="D51" i="8"/>
  <c r="B51" i="9"/>
  <c r="C51" s="1"/>
  <c r="F56"/>
  <c r="F57" s="1"/>
  <c r="G57" s="1"/>
  <c r="B50"/>
  <c r="N42" i="4"/>
  <c r="N43" s="1"/>
  <c r="B41" i="10" s="1"/>
  <c r="F56" s="1"/>
  <c r="G50" i="9"/>
  <c r="B55"/>
  <c r="C55" s="1"/>
  <c r="H57" i="8"/>
  <c r="H57" i="7"/>
  <c r="B45" s="1"/>
  <c r="A44" s="1"/>
  <c r="D57" i="9" l="1"/>
  <c r="F58"/>
  <c r="G58" s="1"/>
  <c r="H56"/>
  <c r="B45" i="8"/>
  <c r="A44" s="1"/>
  <c r="B55" i="10"/>
  <c r="C55" s="1"/>
  <c r="C50" i="9"/>
  <c r="B52" i="10"/>
  <c r="C52" s="1"/>
  <c r="D51" i="9"/>
  <c r="F57" i="10"/>
  <c r="G57" s="1"/>
  <c r="F58"/>
  <c r="G58" s="1"/>
  <c r="B54"/>
  <c r="B58"/>
  <c r="C58" s="1"/>
  <c r="B51"/>
  <c r="D54" i="9"/>
  <c r="D90" i="10"/>
  <c r="B57"/>
  <c r="B56"/>
  <c r="C56" s="1"/>
  <c r="B47"/>
  <c r="B50"/>
  <c r="G50"/>
  <c r="G49"/>
  <c r="B53"/>
  <c r="C53" i="9"/>
  <c r="H56" i="10"/>
  <c r="H57" i="9" l="1"/>
  <c r="B45" s="1"/>
  <c r="A44" s="1"/>
  <c r="C53" i="10"/>
  <c r="H57"/>
  <c r="C50"/>
  <c r="C54"/>
  <c r="D54" s="1"/>
  <c r="C51"/>
  <c r="D51" s="1"/>
  <c r="C57"/>
  <c r="D57" s="1"/>
  <c r="B45" l="1"/>
  <c r="A44" s="1"/>
</calcChain>
</file>

<file path=xl/sharedStrings.xml><?xml version="1.0" encoding="utf-8"?>
<sst xmlns="http://schemas.openxmlformats.org/spreadsheetml/2006/main" count="938" uniqueCount="303">
  <si>
    <t>Antragstelle (Kitaträger)</t>
  </si>
  <si>
    <t xml:space="preserve">Kindertagesstätte </t>
  </si>
  <si>
    <t xml:space="preserve">zuständig. Bearbeiter/in </t>
  </si>
  <si>
    <t>FAX</t>
  </si>
  <si>
    <t>MAIL</t>
  </si>
  <si>
    <t>FON</t>
  </si>
  <si>
    <t>Antragsjahr</t>
  </si>
  <si>
    <t xml:space="preserve">Quartal </t>
  </si>
  <si>
    <t xml:space="preserve">mit Stichtag </t>
  </si>
  <si>
    <t xml:space="preserve">Gesamtkapazität der Einrichtung </t>
  </si>
  <si>
    <t>Bearbeitungsdatum</t>
  </si>
  <si>
    <t xml:space="preserve">Werte für das I. Quartal </t>
  </si>
  <si>
    <t>Krippenkinder</t>
  </si>
  <si>
    <t>über 6 h</t>
  </si>
  <si>
    <t xml:space="preserve">bis 6 h </t>
  </si>
  <si>
    <t>Anzahl Kinder</t>
  </si>
  <si>
    <t>VbE</t>
  </si>
  <si>
    <t xml:space="preserve">Stellen-SOLL gem. § 10 KitaG </t>
  </si>
  <si>
    <t>Summe Krippenkinder</t>
  </si>
  <si>
    <t>Kindergartenkinder über 6 h</t>
  </si>
  <si>
    <t>Kindergartenkinder bis 6 h</t>
  </si>
  <si>
    <t>Summe Kindergartenkinder</t>
  </si>
  <si>
    <t>Hortkinder über 4 h</t>
  </si>
  <si>
    <t>Hortkinder bis 4 h</t>
  </si>
  <si>
    <t>Summe Hortkinder</t>
  </si>
  <si>
    <t xml:space="preserve">Werte für das II. Quartal </t>
  </si>
  <si>
    <t xml:space="preserve">Werte für das III. Quartal </t>
  </si>
  <si>
    <t xml:space="preserve">Werte für das IV. Quartal </t>
  </si>
  <si>
    <t xml:space="preserve">I.-IV. Quartal </t>
  </si>
  <si>
    <t xml:space="preserve">VbE </t>
  </si>
  <si>
    <t xml:space="preserve">Summe Hortkinder </t>
  </si>
  <si>
    <t>Summe :</t>
  </si>
  <si>
    <t xml:space="preserve">Stellen f. bes. Förderbedarf </t>
  </si>
  <si>
    <t>Durchschnittl. Jahrespersonalkostensatz</t>
  </si>
  <si>
    <t>Verhältnis Stellen-IST zum Stellen-SOLL per IV. Quartal</t>
  </si>
  <si>
    <t>ant.anerk Stellen</t>
  </si>
  <si>
    <t>Zuschuss</t>
  </si>
  <si>
    <t>Zuschuss päd. Pers. Krippe</t>
  </si>
  <si>
    <t>Zuschuss päd. Pers. Kiga</t>
  </si>
  <si>
    <t>Zuschuss päd. Pers. Hort</t>
  </si>
  <si>
    <t>IV. Quartal 84% d. Personalkosten</t>
  </si>
  <si>
    <t xml:space="preserve">I. </t>
  </si>
  <si>
    <t xml:space="preserve">I.Quartal </t>
  </si>
  <si>
    <t xml:space="preserve">II.Quartal </t>
  </si>
  <si>
    <t xml:space="preserve">III.Quartal </t>
  </si>
  <si>
    <t xml:space="preserve">II. </t>
  </si>
  <si>
    <t xml:space="preserve">III. </t>
  </si>
  <si>
    <t>Der Träger versichert, dass sowohl die Gesamtkapazität, als auch evtl.</t>
  </si>
  <si>
    <t xml:space="preserve">Teilkapazitäten für spezifischer Altersbereiche eingehalten wurden. </t>
  </si>
  <si>
    <t>Rechtsverbindliche Unterschrif des Trägers für die Richtigkeit der vorstehend gemachten Angaben</t>
  </si>
  <si>
    <t>Stellen-SOLL (ohne pädagogische Leitung I. Quartal)</t>
  </si>
  <si>
    <t>Stellen-IST (ohne pädagogische Leitung I. Quartal)</t>
  </si>
  <si>
    <t>Stellen-SOLL (ohne pädagogische Leitung II. Quartal)</t>
  </si>
  <si>
    <t>Stellen-IST (ohne pädagogische Leitung II. Quartal)</t>
  </si>
  <si>
    <t>Stellen-SOLL (ohne PL III. Quartal)</t>
  </si>
  <si>
    <t xml:space="preserve">anerkannte Stellen ohne PL III. Quartal </t>
  </si>
  <si>
    <t>Stellen-IST (ohne PL III. Quartal)</t>
  </si>
  <si>
    <t>I. Quartal 84% d. Personalkosten</t>
  </si>
  <si>
    <t>II. Quartal 84% d. Personalkosten</t>
  </si>
  <si>
    <t>Verhältnis Stellen-IST zum Stellen-SOLL per I. Quartal</t>
  </si>
  <si>
    <t>Verhältnis Stellen-IST zum Stellen-SOLL per II. Quartal</t>
  </si>
  <si>
    <t>III. Quartal 84% d. Personalkosten</t>
  </si>
  <si>
    <t xml:space="preserve">IV. </t>
  </si>
  <si>
    <t>Stellen-Soll o. PL</t>
  </si>
  <si>
    <t>Stellen- Ist o. PL</t>
  </si>
  <si>
    <t>Datum</t>
  </si>
  <si>
    <t>Bearbeiter</t>
  </si>
  <si>
    <t>Trägerdaten</t>
  </si>
  <si>
    <t>Betreuungsdaten</t>
  </si>
  <si>
    <t>Anzahl</t>
  </si>
  <si>
    <t>Anrede/Ansprechpartner</t>
  </si>
  <si>
    <t>01.12. für I. Quartal</t>
  </si>
  <si>
    <t>01.03. für II. Quartal</t>
  </si>
  <si>
    <t>01.06. für III. Quartal</t>
  </si>
  <si>
    <t>01.09. für IV. Quartal</t>
  </si>
  <si>
    <t>Straße/Hausnummer</t>
  </si>
  <si>
    <t>PLZ/Ort</t>
  </si>
  <si>
    <t>Externe OPR</t>
  </si>
  <si>
    <t>Externe nicht OPR</t>
  </si>
  <si>
    <t>Rechtsanspruchsprüfung Jugendamt liegt vor</t>
  </si>
  <si>
    <t>Kostenübernahmeerklärung aus and. LK liegt vor</t>
  </si>
  <si>
    <t>Aktenzeichen JBA</t>
  </si>
  <si>
    <t>Cod</t>
  </si>
  <si>
    <t>vertraglich vereinbarte</t>
  </si>
  <si>
    <t>lfd. Nr.</t>
  </si>
  <si>
    <t>IBAN</t>
  </si>
  <si>
    <t>Betreuungzeiten</t>
  </si>
  <si>
    <t>Bearbeitungsdatum JBA</t>
  </si>
  <si>
    <t>BIC</t>
  </si>
  <si>
    <t>Krippe</t>
  </si>
  <si>
    <t>Kiga</t>
  </si>
  <si>
    <t>Hort</t>
  </si>
  <si>
    <t>Name</t>
  </si>
  <si>
    <t>Vorname</t>
  </si>
  <si>
    <t>Geburts-datum</t>
  </si>
  <si>
    <t>Wohnort</t>
  </si>
  <si>
    <t>Aufnahme datum</t>
  </si>
  <si>
    <t>&lt;=6h</t>
  </si>
  <si>
    <t>&gt;6h</t>
  </si>
  <si>
    <t>&lt;=4h</t>
  </si>
  <si>
    <t>&gt;4h</t>
  </si>
  <si>
    <t>Bearbeitungsvermerke JBA</t>
  </si>
  <si>
    <t>Landkreis</t>
  </si>
  <si>
    <t>Ostprignitz-Ruppin</t>
  </si>
  <si>
    <t>Der Landrat</t>
  </si>
  <si>
    <t>Landkreis Ostprignitz-Ruppin • PF 1354 • 16802 Neuruppin</t>
  </si>
  <si>
    <t>AMT:</t>
  </si>
  <si>
    <t>Sachgebiet Kita</t>
  </si>
  <si>
    <t>BEARBEITER:</t>
  </si>
  <si>
    <t>DIENSTSITZ:</t>
  </si>
  <si>
    <t>Heinrich-Rau-Str. 27-30</t>
  </si>
  <si>
    <t>16816 Neuruppin</t>
  </si>
  <si>
    <t>E-MAIL:</t>
  </si>
  <si>
    <t>TELEFON:</t>
  </si>
  <si>
    <t>TELEFAX:</t>
  </si>
  <si>
    <t>03391 688 5102</t>
  </si>
  <si>
    <t>AKTENZEICHEN:</t>
  </si>
  <si>
    <t>DATUM:</t>
  </si>
  <si>
    <t xml:space="preserve">Neuruppin, </t>
  </si>
  <si>
    <t xml:space="preserve">Personalkostenzuschuss gemäß § 16 Abs. 2 KitaG             </t>
  </si>
  <si>
    <t xml:space="preserve">Zuwendungsbescheid für:         </t>
  </si>
  <si>
    <t>Kinderbetreuungseinrichtung:</t>
  </si>
  <si>
    <t>Sehr geehrte(r)</t>
  </si>
  <si>
    <t>1. Bewilligung</t>
  </si>
  <si>
    <t>Gemäß  § 16 Abs. 2 KitaG gewähre ich Ihnen für die Kindertagesbetreuung des Trägers:</t>
  </si>
  <si>
    <t xml:space="preserve">nach o. g. Gesetz für den Zeitraum </t>
  </si>
  <si>
    <t xml:space="preserve">I. Quartal  </t>
  </si>
  <si>
    <t>einen Betrag in Höhe von:</t>
  </si>
  <si>
    <t>EURO</t>
  </si>
  <si>
    <t>in Worten:</t>
  </si>
  <si>
    <t>2. Durchzuführende Maßnahme</t>
  </si>
  <si>
    <t>Der Personalkostenzuschuss dient der Finanzierung von Kindertagesbetreuung in Kindertagesstätten des Trägers, auf die ein Rechtsanspruch gemäß § 1 Abs. 1 bis 3 KitaG besteht.</t>
  </si>
  <si>
    <t>3. Finanzierungsart/-höhe</t>
  </si>
  <si>
    <t>Die Zuwendung wird in Form der Anteilsfinanzierung von Personalkosten pro belegtem Platz in Kindertagesstätten gemäß § 16 Abs. 2 KitaG gewährt.</t>
  </si>
  <si>
    <t>4. Ermittlung der Zuwendung/Bewilligungsrahmen</t>
  </si>
  <si>
    <t>Der Landkreis gewährt dem Träger</t>
  </si>
  <si>
    <t>auf der Grundlage des Stichtages</t>
  </si>
  <si>
    <t>einen Zuschuss pro belegtem Platz</t>
  </si>
  <si>
    <t>des notwendigen pädagogischen Personals der Einrichtung, das zur Erfüllung des Rechtsanspruchs gemäß</t>
  </si>
  <si>
    <t>§1 KitaG erforderlich ist.</t>
  </si>
  <si>
    <t xml:space="preserve">Adresse/Nachtbriefkasten: </t>
  </si>
  <si>
    <t>Kommunikation:</t>
  </si>
  <si>
    <r>
      <t xml:space="preserve">Bankverbindung: </t>
    </r>
    <r>
      <rPr>
        <sz val="8"/>
        <rFont val="Arial"/>
        <family val="2"/>
      </rPr>
      <t>Sparkasse OPR</t>
    </r>
  </si>
  <si>
    <t>Allgemeine Sprechzeiten:</t>
  </si>
  <si>
    <t>Landkreis Ostprignitz-Ruppin</t>
  </si>
  <si>
    <t>Telefon 03391 688-0</t>
  </si>
  <si>
    <t>IBAN: DE59 1605 0202 1730 0054 50</t>
  </si>
  <si>
    <t xml:space="preserve">Montag             </t>
  </si>
  <si>
    <t xml:space="preserve"> 8:00 - 12:00 Uhr</t>
  </si>
  <si>
    <t>Virchowstraße 14-16</t>
  </si>
  <si>
    <t>Telefax 03391 3239</t>
  </si>
  <si>
    <t>BIC: WELADED1OPR</t>
  </si>
  <si>
    <t>Dienstag</t>
  </si>
  <si>
    <t xml:space="preserve"> 8:00 - 17:00 Uhr</t>
  </si>
  <si>
    <t>wwww.ostprignitz-ruppin.de</t>
  </si>
  <si>
    <t>GläubigerID: DE75ZZZ00000216190</t>
  </si>
  <si>
    <t>Donnerstag</t>
  </si>
  <si>
    <t xml:space="preserve"> 8:00 - 16:00 Uhr</t>
  </si>
  <si>
    <t>Die gennannte E-Mail-Adresse dient nur dem Empfang einfacher Mitteilungen ohne Signatur und/oder Verschlüsselung.</t>
  </si>
  <si>
    <t>Die Ermittlung des notwendigen pädagogischen Personals jeder Kindertagesstätte erfolgte gemäß § 10 Abs. 1 KitaG iVm § 5 Abs. 2 KitaPersVO und ist der Anlage, die Bestandteil dieses Bescheides ist, zu entnehmen.</t>
  </si>
  <si>
    <t xml:space="preserve">Veränderungen bei der Belegung der Einrichtungen, insbesondere Reduzierungen oder Erhöhungen des notwendigen pädagogischen Personals während des Quartals, die zur Rückforderung oder zur Nachzahlung verpflichten würden, bleiben unberücksichtigt. </t>
  </si>
  <si>
    <t>5. Auszahlung</t>
  </si>
  <si>
    <t xml:space="preserve">Die Auszahlung in Höhe von </t>
  </si>
  <si>
    <t>Cod.:</t>
  </si>
  <si>
    <t>IBAN:</t>
  </si>
  <si>
    <t>BIC:</t>
  </si>
  <si>
    <t>6. Nebenbestimmungen zum Zuwendungsbescheid</t>
  </si>
  <si>
    <t>6.1 Auflagen</t>
  </si>
  <si>
    <t>6.1.1</t>
  </si>
  <si>
    <t xml:space="preserve">Dem Landkreis sind auf Anforderung alle zur Überprüfung der Anspruchsberechtigung gemäß § 1 KitaG notwendigen Unterlagen vorzulegen. Der Landkreis hat das Recht, für 10% der gemeldeten Plätze eine stichprobenartige Einzelfallprüfung vorzunehmen. </t>
  </si>
  <si>
    <t>6.1.2</t>
  </si>
  <si>
    <t>Der Träger ist verpflichtet, den Landkreis vor der Aufnahme von Kindern, die ihren gewöhnlichen Aufenthalt außerhalb des Gebietes des Landkreises Ostprignitz-Ruppin haben, zu informieren. Die Kostenübernahmeerklärung des anderen Landkreises/Bundeslandes für den Personalkostenzuschuss und die Kostenübernahmeerklärung für die Restfinanzierung des Gemeindeanteils sind nachzuweisen. Bestehen vertragliche Vereinbarung zwischen den Gemeinden/Ämtern zur Finanzierung des Gemeindeanteil, ist der Landkreis schriftlich zu informieren.</t>
  </si>
  <si>
    <t>6.2 Widerrufsvorbehalt</t>
  </si>
  <si>
    <t>6.2.1</t>
  </si>
  <si>
    <t>Der Landkreis behält sich das Recht zum Widerruf und zur Rückforderung des Personalkostenzuschusses vor, wenn die nach einer Prüfung festgestellten tatsächlichen</t>
  </si>
  <si>
    <t>Belegungszahlen die gemeldeten belegten Platze am Stichtag den</t>
  </si>
  <si>
    <t>unterschreiten.</t>
  </si>
  <si>
    <t>6.2.2</t>
  </si>
  <si>
    <t>Ein Recht zum Widerruf des Zuwendungsbescheides und zur teilweisen Rückforderung besteht auch, wennn das tatsächlich beschäftigte Personal das notwendige pädagogische Personal gemäß § 10 Abs. 1 KitaG, § 5 KitaPersVO unterschreitet. Es erfolgt eine Neuberechnung des Personalkostenzuschusses, bei der das im Jahresmittel gemäß § 2 Abs. 2 KitaPersVO tatsächlich beschäftigte Personal zugrundegelegt wird.</t>
  </si>
  <si>
    <t>6.3 Hinweise</t>
  </si>
  <si>
    <t>6.3.1</t>
  </si>
  <si>
    <r>
      <t xml:space="preserve">Gemäß § 3 Abs. 1  KitaBKNV ist </t>
    </r>
    <r>
      <rPr>
        <b/>
        <sz val="10"/>
        <rFont val="Arial"/>
        <family val="2"/>
      </rPr>
      <t>jährlich</t>
    </r>
    <r>
      <rPr>
        <sz val="10"/>
        <rFont val="Arial"/>
        <family val="2"/>
      </rPr>
      <t xml:space="preserve"> ein Antrag (formloses Schreiben) beim  zuständigen örtlichen Träger der öffentlichen Jugendhilfe zu stellen. Die Meldungen der vertraglich belegten Plätze zur Berechnung der Zuschüsse sind bis spätestens 15. Dezember für das erste Quartal des Folgejahres, 15. März für das zweite Quartal, 15. Juni für das dritte Quartal und 15. September für das vierte Quartal des jeweiligen Jahres, für das der Zuschuss beantragt wird, beim Jugend- und Betreuungsamt des Landkreises Ostprignitz-Ruppin einzureichen. (Formulare liegen Ihnen vor).</t>
    </r>
  </si>
  <si>
    <t xml:space="preserve">         </t>
  </si>
  <si>
    <t>6.3.2</t>
  </si>
  <si>
    <t>Sie sind verpflichtet, mir unverzüglich alle Tatsachen mitzuteilen, die der Bewilligung, Gewährung, Weitergewährung oder das Belassen der Zuwendung entgegenstehen oder  für die Rückforderung der Zuwendung erheblich sind.</t>
  </si>
  <si>
    <t xml:space="preserve">           </t>
  </si>
  <si>
    <t>6.3.3</t>
  </si>
  <si>
    <t>Die Prüfung und Bewilligung des bedingten Rechtsanspruchs gemäß § 1 Abs. 2 Satz 2 und Abs. 3 Satz 2 KitaG erfolgt bei einer Neuaufnahme bzw. einer Änderung des Betreuungsumfangs durch den Landkreis. Für die Bezuschussung der Träger von Kindertagesstätten gemäß § 16 Abs. 2 KitaG ist bei Neuverträgen oder einer Änderung des Betreuungsumfangs das Vorliegen eines Bescheides über die Feststellung des bedingten Rechtsanspruches des Landkreises maßgeblich.</t>
  </si>
  <si>
    <t xml:space="preserve"> 7. Rechtsbehelfsbelehrung</t>
  </si>
  <si>
    <t>Mit freundlichen Grüßen</t>
  </si>
  <si>
    <t>Im Auftrag</t>
  </si>
  <si>
    <t xml:space="preserve">Anlage: </t>
  </si>
  <si>
    <t>Stichtagsmeldung mit Personalberechnung</t>
  </si>
  <si>
    <t xml:space="preserve">II. Quartal  </t>
  </si>
  <si>
    <t xml:space="preserve">III. Quartal  </t>
  </si>
  <si>
    <t xml:space="preserve">IV. Quartal  </t>
  </si>
  <si>
    <t>51.11.08</t>
  </si>
  <si>
    <t>Angaben zum Mitarbeiter/in</t>
  </si>
  <si>
    <t xml:space="preserve">Kindertagesstätte: </t>
  </si>
  <si>
    <t xml:space="preserve">I. Quartal </t>
  </si>
  <si>
    <t>II. Quartal</t>
  </si>
  <si>
    <t xml:space="preserve">III. Quartal </t>
  </si>
  <si>
    <t xml:space="preserve">IV. Quartal </t>
  </si>
  <si>
    <t>Ist VbE</t>
  </si>
  <si>
    <t>Sockelbetrag päd. Leitung</t>
  </si>
  <si>
    <t>Antragsteller (Kitaträger)</t>
  </si>
  <si>
    <t>Amt für Familien und Soziales</t>
  </si>
  <si>
    <t>Gegen diesen Bescheid kann innerhalb eines Monats nach Bekanntgabe Widerspruch erhoben werden. Der Widerspruch ist schriftlich oder zur Niederschrift bei der ausstellenden Behörde, Landkreis Ostprignitz-Ruppin, 16816 Neuruppin, Virchowstraße 14 - 16 einzulegen. Falls die Frist durch das Verschulden eines von Ihnen Bevollmächtigten versäumt werden sollte, so wird dessen Verschulden Ihnen zugerechnet werden.</t>
  </si>
  <si>
    <t>100 % VbE</t>
  </si>
  <si>
    <t>I. - IV.</t>
  </si>
  <si>
    <t>Werte für das IV. Quartal</t>
  </si>
  <si>
    <t>Rücksteller</t>
  </si>
  <si>
    <t>Gesamtzahl</t>
  </si>
  <si>
    <t>Der Träger versichtert, das alle Angaben richtig sind:</t>
  </si>
  <si>
    <t>Zuschuss päd. Leitung</t>
  </si>
  <si>
    <t>EURO erfolgt auf Ihr Konto.</t>
  </si>
  <si>
    <t>EURO erfolgt  auf Ihr Konto.</t>
  </si>
  <si>
    <t xml:space="preserve">Erläuterung: </t>
  </si>
  <si>
    <r>
      <t xml:space="preserve">⟹ </t>
    </r>
    <r>
      <rPr>
        <sz val="10"/>
        <color theme="1"/>
        <rFont val="Arial"/>
        <family val="2"/>
      </rPr>
      <t xml:space="preserve"> </t>
    </r>
  </si>
  <si>
    <t xml:space="preserve">Durchschn. Ist VbE </t>
  </si>
  <si>
    <t>Controlling des Personals für Kinder mit besonderem Förderbedarf gem. § 4 KitaPersV</t>
  </si>
  <si>
    <t xml:space="preserve">Summe Mitarbeiter </t>
  </si>
  <si>
    <t>Das hier aufgeführte Personal geht nicht in die Personalberechnungen der Stichtagsmeldungen ein. Sofern Personal sowohl in der Gruppentätigkeit,</t>
  </si>
  <si>
    <t>als auch beim besonderen Förderbedarf eingesetzt wird, so sind die jeweiligen Stellenanteile / Personalkostenanteile auf den Tabellenblättern</t>
  </si>
  <si>
    <t xml:space="preserve">einzutragen. </t>
  </si>
  <si>
    <t xml:space="preserve">Achtung: Personal wird nicht zum notwendigen pädagogischen Personal hinzugerechnet. (Die Finanzierung erfolgt durch den zust.Sozialhilfeträger.) </t>
  </si>
  <si>
    <t>I. Quartal 87,6 % d. Personalkosten</t>
  </si>
  <si>
    <t>II. Quartal 87,6 % d. Personalkosten</t>
  </si>
  <si>
    <t>IV. Quartal 87,6 % d. Personalkosten</t>
  </si>
  <si>
    <t>letztes Kita-Jahr</t>
  </si>
  <si>
    <t>vorletztes Kita-Jahr</t>
  </si>
  <si>
    <t>Kristina Borrock</t>
  </si>
  <si>
    <t>Amtsleiterin</t>
  </si>
  <si>
    <t>Amt für Familien und Jugend</t>
  </si>
  <si>
    <t>03391 688 5155</t>
  </si>
  <si>
    <t>Amt für Familien und Jungend</t>
  </si>
  <si>
    <t>Pädagogische Fachkräfte gemäß § 9, § 10 Absatz 1 und § 11 KitaPersV</t>
  </si>
  <si>
    <t>Fachkraftquote</t>
  </si>
  <si>
    <t>Datum ø-Satz JBA</t>
  </si>
  <si>
    <t>Berechnungsgrundlage des Personalkostenzuschusses bildet das notwendige pädagogische Personal nach Maßgabe des § 10 KitaG und der Durchschnittssatz der jeweils gültigen Vergütungsregelung. Bei einer Unterschreitung des notwendigen pädagogischen Personals in einer Einrichtung wird gemäß § 16 Abs. 2 Satz 2 KitaG die Anzahl des tatsächlich beschäftigten Personals zugrundegelegt.  Das Verfahren zur Festlegung der Durchschnittssätze der Träger von Kindertagesstätten erfolgte mit Beschlussfassung des Jugendhilfeausschusses am 17.10.2023.</t>
  </si>
  <si>
    <t>Verhältnis Stellen-IST zum Stellen-SOLL per III. Quartal</t>
  </si>
  <si>
    <t>Stichtagsmeldung  - Landkreis Ostprignitz-Ruppin - 2025</t>
  </si>
  <si>
    <t>I. Quartal 90,3 % d. Personalkosten</t>
  </si>
  <si>
    <t>Zuschuss der Einrichtung  einschl. PL -  I. Quartal 2025</t>
  </si>
  <si>
    <t>gem. KitaLAV</t>
  </si>
  <si>
    <t>Jahr 2025</t>
  </si>
  <si>
    <t>abzüglich Zuschuss I. Quartal 2025</t>
  </si>
  <si>
    <t>Zuschuss der Einrichtung  einschl. PL -  II. Quartal 2025</t>
  </si>
  <si>
    <t>abzüglich Zuschuss I. + II.  Quartal 2025</t>
  </si>
  <si>
    <t>Zuschuss der Einrichtung  einschl. PL -  III. Quartal 2025</t>
  </si>
  <si>
    <t>II. Quartal 90,3 % d. Personalkosten</t>
  </si>
  <si>
    <t>III. Quartal 87,6 % d. Personalkosten</t>
  </si>
  <si>
    <t>Personalschlüssel ab 01.08.2025 4,0 (für das III. Quartal durchschnittlich 4,083)</t>
  </si>
  <si>
    <t>III. Quartal durchschnittl. 90,7 % d. Personalkosten                                                                                                  ( 90,3 % bis 01.07.25  -  90,9 % ab 01.08.25)</t>
  </si>
  <si>
    <t xml:space="preserve">Zuschuss päd. Pers. Krippe </t>
  </si>
  <si>
    <t xml:space="preserve">Zuschuss päd. Pers. Kiga </t>
  </si>
  <si>
    <r>
      <t>Zuschuss päd. Pers. Hort</t>
    </r>
    <r>
      <rPr>
        <sz val="8"/>
        <color rgb="FFFF0000"/>
        <rFont val="Arial"/>
        <family val="2"/>
      </rPr>
      <t xml:space="preserve"> </t>
    </r>
  </si>
  <si>
    <t xml:space="preserve">Zuschuss päd. Leitung </t>
  </si>
  <si>
    <t xml:space="preserve">Sockelbetrag päd. Leitung </t>
  </si>
  <si>
    <t>IV. Quartal 90,9 % d. Personalkosten</t>
  </si>
  <si>
    <t>abzüglich Zuschuss I. + II. +III.  Quartal 2025</t>
  </si>
  <si>
    <t>Zuschuss der Einrichtung  einschl. PL -  IV. Quartal 2025</t>
  </si>
  <si>
    <t>vollendetes 3. Lebensjahr</t>
  </si>
  <si>
    <t>Meldung der Beitragsbefreiung ab dem vollendeten 3. Lebensjahr bis zur Einschulung  - Landkreis Ostprignitz-Ruppin - 2025</t>
  </si>
  <si>
    <t>Personalbesetzung für das Jahr 2025</t>
  </si>
  <si>
    <t>INSGESAMT</t>
  </si>
  <si>
    <r>
      <t xml:space="preserve">Durchschn. Ist VbE </t>
    </r>
    <r>
      <rPr>
        <b/>
        <u/>
        <sz val="10"/>
        <color theme="1"/>
        <rFont val="Arial"/>
        <family val="2"/>
      </rPr>
      <t>ohne</t>
    </r>
    <r>
      <rPr>
        <b/>
        <sz val="10"/>
        <color theme="1"/>
        <rFont val="Arial"/>
        <family val="2"/>
      </rPr>
      <t xml:space="preserve"> päd. Leitung</t>
    </r>
  </si>
  <si>
    <r>
      <t xml:space="preserve">Durchschn. Ist VbE </t>
    </r>
    <r>
      <rPr>
        <b/>
        <u/>
        <sz val="10"/>
        <color theme="1"/>
        <rFont val="Arial"/>
        <family val="2"/>
      </rPr>
      <t>mit</t>
    </r>
    <r>
      <rPr>
        <b/>
        <sz val="10"/>
        <color theme="1"/>
        <rFont val="Arial"/>
        <family val="2"/>
      </rPr>
      <t xml:space="preserve"> päd. Leitung</t>
    </r>
  </si>
  <si>
    <t>%</t>
  </si>
  <si>
    <t xml:space="preserve"> (2) Die Fachkraftquote nach Absatz 1 Satz 1 kann vorübergehend um 10 Prozent unterschritten werden, wenn Fachkräfte die Tätigkeit in der Einrichtung aus Gründen, die der Träger nicht zu vertreten hat, aufgegeben haben und ein Nachbesetzungsverfahren eingeleitet wurde. Die Unterschreitung nach Satz 1 darf nicht länger als 3 Monate andauern.</t>
  </si>
  <si>
    <t xml:space="preserve"> (1) Die ordnungsrechtliche Personalbemessung ist zumindest zu 80 Prozent aus Fachkräften gemäß § 9, § 10 Absatz 1, § 11 und Leitungskräften gemäß § 13 zu erfüllen (Fachkraftquote). Nur bis zu 20 Prozent können Ergänzungskräfte gemäß § 12 in Anrechnung gebracht werden.</t>
  </si>
  <si>
    <t>Ordnungsrechtliche Personalbemessung für das Jahr 2025</t>
  </si>
  <si>
    <t>durchschn. VbE pro Jahr</t>
  </si>
  <si>
    <t>Summe päd. Fachkräfte</t>
  </si>
  <si>
    <t>Ergänzungskräfte gemäß § 12 KitaPersV</t>
  </si>
  <si>
    <t>Summe Ergänzungskräfte</t>
  </si>
  <si>
    <r>
      <t>Personen die an einer tätigkeitsbegleitenden Qualifizierung teilnehmen (</t>
    </r>
    <r>
      <rPr>
        <b/>
        <u/>
        <sz val="10"/>
        <color rgb="FFFF0000"/>
        <rFont val="Arial"/>
        <family val="2"/>
      </rPr>
      <t>Auszubildende</t>
    </r>
    <r>
      <rPr>
        <b/>
        <sz val="10"/>
        <color rgb="FFFF0000"/>
        <rFont val="Arial"/>
        <family val="2"/>
      </rPr>
      <t>) gemäß § 15 Abs. 1 Nr. 4  KitaPersV</t>
    </r>
  </si>
  <si>
    <t>Summe Auszubildende</t>
  </si>
  <si>
    <t>Pädagogische Leitungskräfte gemäß § 13 KitaPersV (ohne Sockelbetrag 0,0625 Stellen)</t>
  </si>
  <si>
    <t>Berechnung Fachkraftquote</t>
  </si>
  <si>
    <t xml:space="preserve">Sockelbetrag gem. § 5  KitaPersV </t>
  </si>
  <si>
    <t xml:space="preserve">Sockelbetrag gem. § 5 KitaPersV </t>
  </si>
  <si>
    <t>Summe päd. Leitung ohne Sockelbetrag</t>
  </si>
  <si>
    <t>Sockelbetrag</t>
  </si>
  <si>
    <t>Insgesamt</t>
  </si>
  <si>
    <t>Erläuterung zur Fachkraftquote gem. § 16 KitaPersV:</t>
  </si>
  <si>
    <t xml:space="preserve">anerkannte Stellen ohne pädagogische Leitung per I. Quartal </t>
  </si>
  <si>
    <t xml:space="preserve">anerkannte Stellen ohne pädagogische Leitung per II. Quartal </t>
  </si>
  <si>
    <t>geprüft LK OPR</t>
  </si>
  <si>
    <t>vom Träger auszufüllen</t>
  </si>
  <si>
    <t>Berechnung aufgrund Angaben im Tabellenblatt Kita</t>
  </si>
  <si>
    <t>Berechnung aufgrund Angaben im Tabellenblatt Personalbesetzung</t>
  </si>
  <si>
    <t>Prüfung Landkreis OPR</t>
  </si>
  <si>
    <t>Stellen - SOLL päd. Leitung</t>
  </si>
  <si>
    <t>Stellen - IST Päd. Leitung</t>
  </si>
  <si>
    <t>anerkannte Stellen päd. Leitung</t>
  </si>
  <si>
    <t>Freie Texteingabefelder für Bearbeitungshinweise 2025</t>
  </si>
  <si>
    <t>#GEMEINDE#</t>
  </si>
  <si>
    <t>#KITA-NAME#</t>
  </si>
  <si>
    <t>#BEDIENER#</t>
  </si>
  <si>
    <t>#BED-TELEFON#</t>
  </si>
  <si>
    <t>#BED-EMAIL#</t>
  </si>
  <si>
    <t>#BED-FAX#</t>
  </si>
</sst>
</file>

<file path=xl/styles.xml><?xml version="1.0" encoding="utf-8"?>
<styleSheet xmlns="http://schemas.openxmlformats.org/spreadsheetml/2006/main">
  <numFmts count="12">
    <numFmt numFmtId="8" formatCode="#,##0.00\ &quot;€&quot;;[Red]\-#,##0.00\ &quot;€&quot;"/>
    <numFmt numFmtId="44" formatCode="_-* #,##0.00\ &quot;€&quot;_-;\-* #,##0.00\ &quot;€&quot;_-;_-* &quot;-&quot;??\ &quot;€&quot;_-;_-@_-"/>
    <numFmt numFmtId="43" formatCode="_-* #,##0.00\ _€_-;\-* #,##0.00\ _€_-;_-* &quot;-&quot;??\ _€_-;_-@_-"/>
    <numFmt numFmtId="164" formatCode="0.000"/>
    <numFmt numFmtId="165" formatCode="_-* #,##0.000\ _€_-;\-* #,##0.000\ _€_-;_-* &quot;-&quot;??\ _€_-;_-@_-"/>
    <numFmt numFmtId="166" formatCode="#,##0.00\ &quot;€&quot;"/>
    <numFmt numFmtId="167" formatCode="0.0000"/>
    <numFmt numFmtId="168" formatCode="0.000%"/>
    <numFmt numFmtId="169" formatCode="0.0"/>
    <numFmt numFmtId="170" formatCode="dd/mm/yy;@"/>
    <numFmt numFmtId="171" formatCode="\x"/>
    <numFmt numFmtId="172" formatCode="General;[Red]\-General;[Red]General"/>
  </numFmts>
  <fonts count="46">
    <font>
      <sz val="10"/>
      <color theme="1"/>
      <name val="Arial"/>
      <family val="2"/>
    </font>
    <font>
      <b/>
      <sz val="11"/>
      <color theme="1"/>
      <name val="Arial"/>
      <family val="2"/>
    </font>
    <font>
      <sz val="9"/>
      <color theme="1"/>
      <name val="Arial"/>
      <family val="2"/>
    </font>
    <font>
      <sz val="8"/>
      <color theme="1"/>
      <name val="Arial"/>
      <family val="2"/>
    </font>
    <font>
      <b/>
      <sz val="10"/>
      <color theme="1"/>
      <name val="Arial"/>
      <family val="2"/>
    </font>
    <font>
      <sz val="10"/>
      <color theme="1"/>
      <name val="Arial"/>
      <family val="2"/>
    </font>
    <font>
      <b/>
      <u/>
      <sz val="12"/>
      <name val="Arial"/>
      <family val="2"/>
    </font>
    <font>
      <sz val="10"/>
      <name val="Arial"/>
      <family val="2"/>
    </font>
    <font>
      <sz val="8"/>
      <name val="Arial"/>
      <family val="2"/>
    </font>
    <font>
      <sz val="9"/>
      <name val="Arial"/>
      <family val="2"/>
    </font>
    <font>
      <b/>
      <sz val="8"/>
      <name val="Arial"/>
      <family val="2"/>
    </font>
    <font>
      <b/>
      <sz val="10"/>
      <name val="Arial"/>
      <family val="2"/>
    </font>
    <font>
      <b/>
      <sz val="9"/>
      <name val="Arial"/>
      <family val="2"/>
    </font>
    <font>
      <b/>
      <sz val="8"/>
      <color theme="1"/>
      <name val="Arial"/>
      <family val="2"/>
    </font>
    <font>
      <b/>
      <sz val="12"/>
      <name val="Arial"/>
      <family val="2"/>
    </font>
    <font>
      <b/>
      <sz val="11"/>
      <name val="Arial"/>
      <family val="2"/>
    </font>
    <font>
      <sz val="10"/>
      <name val="Antique Olive"/>
      <family val="2"/>
    </font>
    <font>
      <sz val="24"/>
      <color indexed="17"/>
      <name val="Arial"/>
      <family val="2"/>
    </font>
    <font>
      <sz val="6.4"/>
      <color indexed="63"/>
      <name val="Arial"/>
      <family val="2"/>
    </font>
    <font>
      <sz val="24"/>
      <name val="Arial"/>
      <family val="2"/>
    </font>
    <font>
      <sz val="14"/>
      <name val="Arial"/>
      <family val="2"/>
    </font>
    <font>
      <b/>
      <sz val="14"/>
      <color indexed="17"/>
      <name val="Times New Roman"/>
      <family val="1"/>
    </font>
    <font>
      <sz val="8"/>
      <name val="Times New Roman"/>
      <family val="1"/>
    </font>
    <font>
      <sz val="11"/>
      <name val="Arial"/>
      <family val="2"/>
    </font>
    <font>
      <u/>
      <sz val="10.4"/>
      <color theme="10"/>
      <name val="Arial"/>
      <family val="2"/>
    </font>
    <font>
      <u/>
      <sz val="10"/>
      <color indexed="12"/>
      <name val="Arial"/>
      <family val="2"/>
    </font>
    <font>
      <sz val="11"/>
      <name val="Times New Roman"/>
      <family val="1"/>
    </font>
    <font>
      <sz val="10"/>
      <name val="Times New Roman"/>
      <family val="1"/>
    </font>
    <font>
      <b/>
      <sz val="12"/>
      <name val="Times New Roman"/>
      <family val="1"/>
    </font>
    <font>
      <b/>
      <sz val="9"/>
      <color indexed="9"/>
      <name val="Arial"/>
      <family val="2"/>
    </font>
    <font>
      <sz val="10"/>
      <color indexed="9"/>
      <name val="Arial"/>
      <family val="2"/>
    </font>
    <font>
      <sz val="11"/>
      <color indexed="9"/>
      <name val="Arial"/>
      <family val="2"/>
    </font>
    <font>
      <b/>
      <sz val="11"/>
      <color indexed="10"/>
      <name val="Arial"/>
      <family val="2"/>
    </font>
    <font>
      <b/>
      <sz val="11"/>
      <color indexed="8"/>
      <name val="Arial"/>
      <family val="2"/>
    </font>
    <font>
      <sz val="12"/>
      <name val="Times New Roman"/>
      <family val="1"/>
    </font>
    <font>
      <b/>
      <sz val="9"/>
      <color theme="1"/>
      <name val="Arial"/>
      <family val="2"/>
    </font>
    <font>
      <sz val="8"/>
      <color rgb="FFFF0000"/>
      <name val="Arial"/>
      <family val="2"/>
    </font>
    <font>
      <b/>
      <sz val="10"/>
      <color rgb="FFFF0000"/>
      <name val="Arial"/>
      <family val="2"/>
    </font>
    <font>
      <b/>
      <sz val="10"/>
      <color theme="3" tint="0.39997558519241921"/>
      <name val="Arial"/>
      <family val="2"/>
    </font>
    <font>
      <b/>
      <sz val="12"/>
      <color theme="1"/>
      <name val="Arial"/>
      <family val="2"/>
    </font>
    <font>
      <sz val="8"/>
      <name val="Arial"/>
      <family val="2"/>
      <charset val="1"/>
    </font>
    <font>
      <sz val="10"/>
      <name val="Arial"/>
      <family val="2"/>
      <charset val="1"/>
    </font>
    <font>
      <sz val="10"/>
      <color rgb="FFFF0000"/>
      <name val="Arial"/>
      <family val="2"/>
    </font>
    <font>
      <b/>
      <u/>
      <sz val="10"/>
      <color theme="1"/>
      <name val="Arial"/>
      <family val="2"/>
    </font>
    <font>
      <sz val="11"/>
      <color theme="1"/>
      <name val="Arial"/>
      <family val="2"/>
    </font>
    <font>
      <b/>
      <u/>
      <sz val="10"/>
      <color rgb="FFFF0000"/>
      <name val="Arial"/>
      <family val="2"/>
    </font>
  </fonts>
  <fills count="28">
    <fill>
      <patternFill patternType="none"/>
    </fill>
    <fill>
      <patternFill patternType="gray125"/>
    </fill>
    <fill>
      <patternFill patternType="solid">
        <fgColor rgb="FFFFFF99"/>
        <bgColor indexed="64"/>
      </patternFill>
    </fill>
    <fill>
      <patternFill patternType="solid">
        <fgColor theme="0" tint="-0.14999847407452621"/>
        <bgColor indexed="64"/>
      </patternFill>
    </fill>
    <fill>
      <patternFill patternType="solid">
        <fgColor rgb="FFFFFF00"/>
        <bgColor indexed="64"/>
      </patternFill>
    </fill>
    <fill>
      <patternFill patternType="solid">
        <fgColor theme="8" tint="0.59999389629810485"/>
        <bgColor indexed="64"/>
      </patternFill>
    </fill>
    <fill>
      <patternFill patternType="solid">
        <fgColor indexed="43"/>
        <bgColor indexed="64"/>
      </patternFill>
    </fill>
    <fill>
      <patternFill patternType="solid">
        <fgColor indexed="22"/>
        <bgColor indexed="64"/>
      </patternFill>
    </fill>
    <fill>
      <patternFill patternType="solid">
        <fgColor indexed="49"/>
        <bgColor indexed="64"/>
      </patternFill>
    </fill>
    <fill>
      <patternFill patternType="solid">
        <fgColor indexed="44"/>
        <bgColor indexed="64"/>
      </patternFill>
    </fill>
    <fill>
      <patternFill patternType="solid">
        <fgColor indexed="47"/>
        <bgColor indexed="64"/>
      </patternFill>
    </fill>
    <fill>
      <patternFill patternType="solid">
        <fgColor indexed="42"/>
        <bgColor indexed="64"/>
      </patternFill>
    </fill>
    <fill>
      <patternFill patternType="solid">
        <fgColor indexed="41"/>
        <bgColor indexed="64"/>
      </patternFill>
    </fill>
    <fill>
      <patternFill patternType="solid">
        <fgColor theme="3" tint="0.79998168889431442"/>
        <bgColor indexed="64"/>
      </patternFill>
    </fill>
    <fill>
      <patternFill patternType="solid">
        <fgColor theme="4" tint="0.59999389629810485"/>
        <bgColor indexed="64"/>
      </patternFill>
    </fill>
    <fill>
      <patternFill patternType="solid">
        <fgColor rgb="FFFF9966"/>
        <bgColor indexed="64"/>
      </patternFill>
    </fill>
    <fill>
      <patternFill patternType="solid">
        <fgColor rgb="FF66CCFF"/>
        <bgColor indexed="64"/>
      </patternFill>
    </fill>
    <fill>
      <patternFill patternType="solid">
        <fgColor rgb="FFFF3300"/>
        <bgColor indexed="64"/>
      </patternFill>
    </fill>
    <fill>
      <patternFill patternType="solid">
        <fgColor rgb="FFFFCC66"/>
        <bgColor indexed="64"/>
      </patternFill>
    </fill>
    <fill>
      <patternFill patternType="solid">
        <fgColor theme="0" tint="-0.14999847407452621"/>
        <bgColor rgb="FFC6D9F1"/>
      </patternFill>
    </fill>
    <fill>
      <patternFill patternType="solid">
        <fgColor theme="0" tint="-0.14999847407452621"/>
        <bgColor rgb="FFFF99FF"/>
      </patternFill>
    </fill>
    <fill>
      <patternFill patternType="solid">
        <fgColor theme="0" tint="-0.14999847407452621"/>
        <bgColor rgb="FFFF66FF"/>
      </patternFill>
    </fill>
    <fill>
      <patternFill patternType="solid">
        <fgColor theme="9" tint="0.59999389629810485"/>
        <bgColor indexed="64"/>
      </patternFill>
    </fill>
    <fill>
      <patternFill patternType="solid">
        <fgColor rgb="FF00B050"/>
        <bgColor indexed="64"/>
      </patternFill>
    </fill>
    <fill>
      <patternFill patternType="solid">
        <fgColor rgb="FF92D050"/>
        <bgColor indexed="64"/>
      </patternFill>
    </fill>
    <fill>
      <patternFill patternType="solid">
        <fgColor rgb="FFFFC000"/>
        <bgColor indexed="64"/>
      </patternFill>
    </fill>
    <fill>
      <patternFill patternType="solid">
        <fgColor theme="0" tint="-0.249977111117893"/>
        <bgColor indexed="64"/>
      </patternFill>
    </fill>
    <fill>
      <patternFill patternType="solid">
        <fgColor theme="0" tint="-0.3499862666707357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top/>
      <bottom style="thin">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8">
    <xf numFmtId="0" fontId="0" fillId="0" borderId="0"/>
    <xf numFmtId="43" fontId="5" fillId="0" borderId="0" applyFont="0" applyFill="0" applyBorder="0" applyAlignment="0" applyProtection="0"/>
    <xf numFmtId="9" fontId="5" fillId="0" borderId="0" applyFont="0" applyFill="0" applyBorder="0" applyAlignment="0" applyProtection="0"/>
    <xf numFmtId="0" fontId="7" fillId="0" borderId="0"/>
    <xf numFmtId="0" fontId="24"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7" fillId="0" borderId="0"/>
    <xf numFmtId="44" fontId="5" fillId="0" borderId="0" applyFont="0" applyFill="0" applyBorder="0" applyAlignment="0" applyProtection="0"/>
  </cellStyleXfs>
  <cellXfs count="766">
    <xf numFmtId="0" fontId="0" fillId="0" borderId="0" xfId="0"/>
    <xf numFmtId="0" fontId="0" fillId="0" borderId="0" xfId="0" applyBorder="1"/>
    <xf numFmtId="0" fontId="2" fillId="0" borderId="0" xfId="0" applyFont="1"/>
    <xf numFmtId="0" fontId="3" fillId="0" borderId="0" xfId="0" applyFont="1"/>
    <xf numFmtId="0" fontId="9" fillId="0" borderId="0" xfId="0" applyFont="1"/>
    <xf numFmtId="0" fontId="0" fillId="0" borderId="0" xfId="0" applyFill="1"/>
    <xf numFmtId="0" fontId="0" fillId="0" borderId="0" xfId="0" applyProtection="1">
      <protection locked="0"/>
    </xf>
    <xf numFmtId="0" fontId="7" fillId="0" borderId="0" xfId="0" applyFont="1"/>
    <xf numFmtId="0" fontId="0" fillId="0" borderId="0" xfId="0" applyFill="1" applyBorder="1"/>
    <xf numFmtId="164" fontId="0" fillId="0" borderId="0" xfId="0" applyNumberFormat="1" applyFill="1" applyBorder="1"/>
    <xf numFmtId="164" fontId="0" fillId="0" borderId="0" xfId="0" applyNumberFormat="1" applyBorder="1"/>
    <xf numFmtId="164" fontId="4" fillId="0" borderId="0" xfId="0" applyNumberFormat="1" applyFont="1" applyFill="1" applyBorder="1"/>
    <xf numFmtId="0" fontId="0" fillId="0" borderId="11" xfId="0" applyBorder="1"/>
    <xf numFmtId="164" fontId="0" fillId="0" borderId="1" xfId="0" applyNumberFormat="1" applyBorder="1" applyProtection="1"/>
    <xf numFmtId="164" fontId="0" fillId="0" borderId="1" xfId="0" applyNumberFormat="1" applyFill="1" applyBorder="1" applyProtection="1"/>
    <xf numFmtId="0" fontId="0" fillId="0" borderId="0" xfId="0" applyFill="1" applyBorder="1" applyProtection="1"/>
    <xf numFmtId="0" fontId="7" fillId="0" borderId="0" xfId="3"/>
    <xf numFmtId="0" fontId="7" fillId="8" borderId="12" xfId="3" applyFill="1" applyBorder="1" applyAlignment="1">
      <alignment horizontal="right"/>
    </xf>
    <xf numFmtId="0" fontId="7" fillId="8" borderId="24" xfId="3" applyFont="1" applyFill="1" applyBorder="1" applyAlignment="1" applyProtection="1">
      <alignment horizontal="right"/>
    </xf>
    <xf numFmtId="0" fontId="7" fillId="7" borderId="23" xfId="3" applyFill="1" applyBorder="1" applyAlignment="1" applyProtection="1">
      <alignment horizontal="center"/>
    </xf>
    <xf numFmtId="0" fontId="7" fillId="7" borderId="20" xfId="3" applyFill="1" applyBorder="1" applyAlignment="1" applyProtection="1">
      <alignment horizontal="center"/>
    </xf>
    <xf numFmtId="0" fontId="7" fillId="11" borderId="14" xfId="3" applyFill="1" applyBorder="1" applyAlignment="1" applyProtection="1">
      <alignment horizontal="center"/>
    </xf>
    <xf numFmtId="0" fontId="7" fillId="11" borderId="9" xfId="3" applyFill="1" applyBorder="1" applyAlignment="1" applyProtection="1">
      <alignment horizontal="center"/>
    </xf>
    <xf numFmtId="0" fontId="7" fillId="12" borderId="14" xfId="3" applyFill="1" applyBorder="1" applyAlignment="1" applyProtection="1">
      <alignment horizontal="center"/>
    </xf>
    <xf numFmtId="0" fontId="7" fillId="12" borderId="9" xfId="3" applyFill="1" applyBorder="1" applyAlignment="1" applyProtection="1">
      <alignment horizontal="center"/>
    </xf>
    <xf numFmtId="0" fontId="7" fillId="6" borderId="24" xfId="3" applyFill="1" applyBorder="1" applyAlignment="1" applyProtection="1">
      <alignment horizontal="center"/>
    </xf>
    <xf numFmtId="0" fontId="7" fillId="7" borderId="25" xfId="3" applyFill="1" applyBorder="1" applyAlignment="1" applyProtection="1">
      <alignment horizontal="center" wrapText="1"/>
    </xf>
    <xf numFmtId="0" fontId="7" fillId="9" borderId="14" xfId="3" applyFill="1" applyBorder="1" applyAlignment="1" applyProtection="1">
      <alignment horizontal="center"/>
    </xf>
    <xf numFmtId="0" fontId="7" fillId="9" borderId="9" xfId="3" applyFill="1" applyBorder="1" applyAlignment="1" applyProtection="1">
      <alignment horizontal="center"/>
    </xf>
    <xf numFmtId="0" fontId="7" fillId="9" borderId="12" xfId="3" applyFill="1" applyBorder="1" applyAlignment="1" applyProtection="1">
      <alignment horizontal="center"/>
    </xf>
    <xf numFmtId="0" fontId="7" fillId="11" borderId="12" xfId="3" applyFill="1" applyBorder="1" applyAlignment="1" applyProtection="1">
      <alignment horizontal="center"/>
    </xf>
    <xf numFmtId="0" fontId="7" fillId="12" borderId="12" xfId="3" applyFill="1" applyBorder="1" applyAlignment="1" applyProtection="1">
      <alignment horizontal="center"/>
    </xf>
    <xf numFmtId="0" fontId="7" fillId="6" borderId="9" xfId="3" applyFill="1" applyBorder="1" applyAlignment="1" applyProtection="1">
      <alignment horizontal="center"/>
    </xf>
    <xf numFmtId="0" fontId="7" fillId="6" borderId="12" xfId="3" applyFill="1" applyBorder="1" applyAlignment="1" applyProtection="1">
      <alignment horizontal="center"/>
    </xf>
    <xf numFmtId="0" fontId="7" fillId="7" borderId="2" xfId="3" applyFill="1" applyBorder="1" applyAlignment="1" applyProtection="1">
      <alignment horizontal="center"/>
    </xf>
    <xf numFmtId="0" fontId="7" fillId="8" borderId="25" xfId="3" applyFont="1" applyFill="1" applyBorder="1" applyAlignment="1" applyProtection="1">
      <alignment horizontal="right"/>
    </xf>
    <xf numFmtId="0" fontId="7" fillId="7" borderId="24" xfId="3" applyFill="1" applyBorder="1" applyAlignment="1" applyProtection="1"/>
    <xf numFmtId="0" fontId="7" fillId="7" borderId="20" xfId="3" applyFill="1" applyBorder="1" applyAlignment="1" applyProtection="1">
      <alignment wrapText="1"/>
    </xf>
    <xf numFmtId="0" fontId="7" fillId="0" borderId="25" xfId="3" applyFont="1" applyBorder="1" applyAlignment="1" applyProtection="1">
      <alignment horizontal="center"/>
      <protection locked="0"/>
    </xf>
    <xf numFmtId="0" fontId="7" fillId="0" borderId="1" xfId="3" applyFont="1" applyBorder="1" applyAlignment="1" applyProtection="1">
      <alignment horizontal="center"/>
      <protection locked="0"/>
    </xf>
    <xf numFmtId="169" fontId="7" fillId="9" borderId="25" xfId="3" applyNumberFormat="1" applyFont="1" applyFill="1" applyBorder="1" applyAlignment="1" applyProtection="1">
      <alignment horizontal="center"/>
      <protection locked="0"/>
    </xf>
    <xf numFmtId="171" fontId="7" fillId="9" borderId="1" xfId="3" applyNumberFormat="1" applyFont="1" applyFill="1" applyBorder="1" applyAlignment="1" applyProtection="1">
      <alignment horizontal="center"/>
      <protection locked="0"/>
    </xf>
    <xf numFmtId="0" fontId="7" fillId="9" borderId="25" xfId="3" applyFont="1" applyFill="1" applyBorder="1" applyAlignment="1" applyProtection="1">
      <alignment horizontal="center"/>
      <protection locked="0"/>
    </xf>
    <xf numFmtId="171" fontId="7" fillId="11" borderId="1" xfId="3" applyNumberFormat="1" applyFont="1" applyFill="1" applyBorder="1" applyAlignment="1" applyProtection="1">
      <alignment horizontal="center"/>
      <protection locked="0"/>
    </xf>
    <xf numFmtId="0" fontId="7" fillId="11" borderId="25" xfId="3" applyFont="1" applyFill="1" applyBorder="1" applyAlignment="1" applyProtection="1">
      <alignment horizontal="center"/>
      <protection locked="0"/>
    </xf>
    <xf numFmtId="169" fontId="7" fillId="12" borderId="25" xfId="3" applyNumberFormat="1" applyFont="1" applyFill="1" applyBorder="1" applyAlignment="1" applyProtection="1">
      <alignment horizontal="center"/>
      <protection locked="0"/>
    </xf>
    <xf numFmtId="171" fontId="7" fillId="12" borderId="1" xfId="3" applyNumberFormat="1" applyFont="1" applyFill="1" applyBorder="1" applyAlignment="1" applyProtection="1">
      <alignment horizontal="center"/>
      <protection locked="0"/>
    </xf>
    <xf numFmtId="0" fontId="7" fillId="12" borderId="1" xfId="3" applyFont="1" applyFill="1" applyBorder="1" applyAlignment="1" applyProtection="1">
      <alignment horizontal="center"/>
      <protection locked="0"/>
    </xf>
    <xf numFmtId="0" fontId="7" fillId="12" borderId="25" xfId="3" applyFont="1" applyFill="1" applyBorder="1" applyAlignment="1" applyProtection="1">
      <alignment horizontal="center"/>
      <protection locked="0"/>
    </xf>
    <xf numFmtId="171" fontId="7" fillId="6" borderId="1" xfId="3" applyNumberFormat="1" applyFont="1" applyFill="1" applyBorder="1" applyAlignment="1" applyProtection="1">
      <alignment horizontal="center"/>
      <protection locked="0"/>
    </xf>
    <xf numFmtId="0" fontId="7" fillId="6" borderId="1" xfId="3" applyFont="1" applyFill="1" applyBorder="1" applyAlignment="1" applyProtection="1">
      <alignment horizontal="center"/>
      <protection locked="0"/>
    </xf>
    <xf numFmtId="0" fontId="7" fillId="6" borderId="25" xfId="3" applyFont="1" applyFill="1" applyBorder="1" applyAlignment="1" applyProtection="1">
      <alignment horizontal="center"/>
      <protection locked="0"/>
    </xf>
    <xf numFmtId="0" fontId="7" fillId="0" borderId="0" xfId="3" applyProtection="1">
      <protection locked="0"/>
    </xf>
    <xf numFmtId="14" fontId="7" fillId="0" borderId="1" xfId="3" applyNumberFormat="1" applyFont="1" applyFill="1" applyBorder="1" applyAlignment="1" applyProtection="1">
      <alignment horizontal="center"/>
      <protection locked="0"/>
    </xf>
    <xf numFmtId="169" fontId="7" fillId="9" borderId="1" xfId="3" applyNumberFormat="1" applyFont="1" applyFill="1" applyBorder="1" applyAlignment="1" applyProtection="1">
      <alignment horizontal="center"/>
      <protection locked="0"/>
    </xf>
    <xf numFmtId="0" fontId="7" fillId="9" borderId="1" xfId="3" applyFont="1" applyFill="1" applyBorder="1" applyAlignment="1" applyProtection="1">
      <alignment horizontal="center"/>
      <protection locked="0"/>
    </xf>
    <xf numFmtId="169" fontId="7" fillId="11" borderId="1" xfId="3" applyNumberFormat="1" applyFont="1" applyFill="1" applyBorder="1" applyAlignment="1" applyProtection="1">
      <alignment horizontal="center"/>
      <protection locked="0"/>
    </xf>
    <xf numFmtId="0" fontId="7" fillId="11" borderId="1" xfId="3" applyFont="1" applyFill="1" applyBorder="1" applyAlignment="1" applyProtection="1">
      <alignment horizontal="center"/>
      <protection locked="0"/>
    </xf>
    <xf numFmtId="169" fontId="7" fillId="12" borderId="1" xfId="3" applyNumberFormat="1" applyFont="1" applyFill="1" applyBorder="1" applyAlignment="1" applyProtection="1">
      <alignment horizontal="center"/>
      <protection locked="0"/>
    </xf>
    <xf numFmtId="49" fontId="7" fillId="9" borderId="1" xfId="3" applyNumberFormat="1" applyFont="1" applyFill="1" applyBorder="1" applyAlignment="1" applyProtection="1">
      <alignment horizontal="center"/>
      <protection locked="0"/>
    </xf>
    <xf numFmtId="49" fontId="7" fillId="11" borderId="1" xfId="3" applyNumberFormat="1" applyFont="1" applyFill="1" applyBorder="1" applyAlignment="1" applyProtection="1">
      <alignment horizontal="center"/>
      <protection locked="0"/>
    </xf>
    <xf numFmtId="49" fontId="7" fillId="12" borderId="1" xfId="3" applyNumberFormat="1" applyFont="1" applyFill="1" applyBorder="1" applyAlignment="1" applyProtection="1">
      <alignment horizontal="center"/>
      <protection locked="0"/>
    </xf>
    <xf numFmtId="49" fontId="7" fillId="6" borderId="1" xfId="3" applyNumberFormat="1" applyFont="1" applyFill="1" applyBorder="1" applyAlignment="1" applyProtection="1">
      <alignment horizontal="center"/>
      <protection locked="0"/>
    </xf>
    <xf numFmtId="0" fontId="7" fillId="0" borderId="1" xfId="3" applyFont="1" applyFill="1" applyBorder="1" applyAlignment="1" applyProtection="1">
      <alignment horizontal="center"/>
      <protection locked="0"/>
    </xf>
    <xf numFmtId="171" fontId="7" fillId="9" borderId="25" xfId="3" applyNumberFormat="1" applyFont="1" applyFill="1" applyBorder="1" applyAlignment="1" applyProtection="1">
      <alignment horizontal="center"/>
      <protection locked="0"/>
    </xf>
    <xf numFmtId="171" fontId="7" fillId="11" borderId="25" xfId="3" applyNumberFormat="1" applyFont="1" applyFill="1" applyBorder="1" applyAlignment="1" applyProtection="1">
      <alignment horizontal="center"/>
      <protection locked="0"/>
    </xf>
    <xf numFmtId="171" fontId="7" fillId="12" borderId="25" xfId="3" applyNumberFormat="1" applyFont="1" applyFill="1" applyBorder="1" applyAlignment="1" applyProtection="1">
      <alignment horizontal="center"/>
      <protection locked="0"/>
    </xf>
    <xf numFmtId="171" fontId="7" fillId="6" borderId="25" xfId="3" applyNumberFormat="1" applyFont="1" applyFill="1" applyBorder="1" applyAlignment="1" applyProtection="1">
      <alignment horizontal="center"/>
      <protection locked="0"/>
    </xf>
    <xf numFmtId="14" fontId="7" fillId="0" borderId="1" xfId="3" applyNumberFormat="1" applyFont="1" applyBorder="1" applyAlignment="1" applyProtection="1">
      <alignment horizontal="center"/>
      <protection locked="0"/>
    </xf>
    <xf numFmtId="0" fontId="17" fillId="0" borderId="0" xfId="3" applyFont="1" applyBorder="1" applyAlignment="1">
      <alignment vertical="center"/>
    </xf>
    <xf numFmtId="0" fontId="18" fillId="0" borderId="0" xfId="0" applyFont="1"/>
    <xf numFmtId="0" fontId="7" fillId="0" borderId="0" xfId="3" applyBorder="1" applyAlignment="1"/>
    <xf numFmtId="0" fontId="19" fillId="0" borderId="0" xfId="3" applyFont="1" applyBorder="1"/>
    <xf numFmtId="0" fontId="17" fillId="0" borderId="11" xfId="3" applyFont="1" applyBorder="1" applyAlignment="1">
      <alignment vertical="center"/>
    </xf>
    <xf numFmtId="0" fontId="7" fillId="0" borderId="11" xfId="3" applyBorder="1"/>
    <xf numFmtId="0" fontId="7" fillId="0" borderId="0" xfId="3" applyBorder="1"/>
    <xf numFmtId="0" fontId="20" fillId="0" borderId="0" xfId="3" applyFont="1" applyBorder="1"/>
    <xf numFmtId="0" fontId="21" fillId="0" borderId="0" xfId="3" applyFont="1" applyBorder="1" applyAlignment="1">
      <alignment horizontal="center"/>
    </xf>
    <xf numFmtId="0" fontId="22" fillId="0" borderId="0" xfId="3" applyFont="1"/>
    <xf numFmtId="0" fontId="8" fillId="0" borderId="0" xfId="3" applyFont="1" applyAlignment="1">
      <alignment horizontal="center"/>
    </xf>
    <xf numFmtId="0" fontId="23" fillId="0" borderId="0" xfId="3" applyFont="1" applyBorder="1"/>
    <xf numFmtId="0" fontId="7" fillId="0" borderId="0" xfId="3" applyFont="1" applyBorder="1"/>
    <xf numFmtId="0" fontId="23" fillId="0" borderId="0" xfId="3" applyFont="1" applyAlignment="1"/>
    <xf numFmtId="0" fontId="8" fillId="0" borderId="0" xfId="3" applyFont="1" applyAlignment="1"/>
    <xf numFmtId="0" fontId="8" fillId="0" borderId="0" xfId="3" applyFont="1" applyBorder="1" applyAlignment="1"/>
    <xf numFmtId="0" fontId="23" fillId="0" borderId="0" xfId="3" applyFont="1" applyFill="1" applyBorder="1"/>
    <xf numFmtId="0" fontId="9" fillId="0" borderId="0" xfId="3" applyFont="1" applyFill="1" applyBorder="1"/>
    <xf numFmtId="0" fontId="7" fillId="0" borderId="0" xfId="3" applyFont="1" applyFill="1" applyBorder="1"/>
    <xf numFmtId="0" fontId="8" fillId="0" borderId="0" xfId="3" applyFont="1" applyFill="1" applyBorder="1" applyAlignment="1"/>
    <xf numFmtId="0" fontId="7" fillId="0" borderId="0" xfId="3" applyFont="1" applyFill="1" applyBorder="1" applyAlignment="1">
      <alignment horizontal="center"/>
    </xf>
    <xf numFmtId="0" fontId="8" fillId="0" borderId="0" xfId="3" applyFont="1" applyFill="1"/>
    <xf numFmtId="0" fontId="7" fillId="0" borderId="0" xfId="5" applyFont="1" applyFill="1" applyBorder="1" applyAlignment="1" applyProtection="1"/>
    <xf numFmtId="1" fontId="7" fillId="0" borderId="0" xfId="3" applyNumberFormat="1" applyFont="1" applyBorder="1" applyAlignment="1">
      <alignment horizontal="left"/>
    </xf>
    <xf numFmtId="0" fontId="23" fillId="0" borderId="0" xfId="3" applyFont="1" applyFill="1"/>
    <xf numFmtId="0" fontId="7" fillId="0" borderId="0" xfId="3" applyFont="1" applyFill="1"/>
    <xf numFmtId="14" fontId="7" fillId="0" borderId="0" xfId="3" applyNumberFormat="1" applyFont="1" applyFill="1"/>
    <xf numFmtId="0" fontId="22" fillId="0" borderId="0" xfId="3" applyFont="1" applyFill="1" applyBorder="1"/>
    <xf numFmtId="0" fontId="7" fillId="0" borderId="0" xfId="3" applyFill="1" applyBorder="1"/>
    <xf numFmtId="0" fontId="26" fillId="0" borderId="0" xfId="3" applyFont="1" applyFill="1" applyBorder="1"/>
    <xf numFmtId="14" fontId="23" fillId="0" borderId="0" xfId="3" applyNumberFormat="1" applyFont="1" applyFill="1" applyBorder="1"/>
    <xf numFmtId="0" fontId="23" fillId="0" borderId="0" xfId="3" applyFont="1" applyFill="1" applyBorder="1" applyAlignment="1">
      <alignment horizontal="right"/>
    </xf>
    <xf numFmtId="0" fontId="23" fillId="0" borderId="0" xfId="3" quotePrefix="1" applyFont="1" applyFill="1" applyBorder="1"/>
    <xf numFmtId="2" fontId="23" fillId="0" borderId="0" xfId="3" applyNumberFormat="1" applyFont="1" applyFill="1" applyBorder="1"/>
    <xf numFmtId="14" fontId="7" fillId="0" borderId="0" xfId="3" applyNumberFormat="1" applyFont="1" applyFill="1" applyBorder="1" applyProtection="1"/>
    <xf numFmtId="0" fontId="23" fillId="0" borderId="0" xfId="3" quotePrefix="1" applyFont="1" applyFill="1" applyBorder="1" applyAlignment="1">
      <alignment horizontal="center"/>
    </xf>
    <xf numFmtId="1" fontId="23" fillId="0" borderId="0" xfId="3" applyNumberFormat="1" applyFont="1" applyFill="1" applyBorder="1" applyAlignment="1">
      <alignment horizontal="left"/>
    </xf>
    <xf numFmtId="0" fontId="27" fillId="0" borderId="0" xfId="3" applyFont="1" applyFill="1" applyBorder="1"/>
    <xf numFmtId="0" fontId="7" fillId="0" borderId="0" xfId="3" applyFill="1"/>
    <xf numFmtId="0" fontId="28" fillId="0" borderId="0" xfId="3" applyFont="1" applyFill="1" applyAlignment="1"/>
    <xf numFmtId="0" fontId="28" fillId="0" borderId="0" xfId="3" applyFont="1" applyFill="1" applyAlignment="1">
      <alignment horizontal="left"/>
    </xf>
    <xf numFmtId="0" fontId="11" fillId="0" borderId="0" xfId="3" applyFont="1" applyFill="1"/>
    <xf numFmtId="1" fontId="7" fillId="0" borderId="0" xfId="3" applyNumberFormat="1" applyFill="1" applyAlignment="1">
      <alignment horizontal="left"/>
    </xf>
    <xf numFmtId="0" fontId="7" fillId="0" borderId="0" xfId="3" applyFill="1" applyAlignment="1"/>
    <xf numFmtId="3" fontId="14" fillId="0" borderId="0" xfId="3" applyNumberFormat="1" applyFont="1" applyFill="1" applyAlignment="1" applyProtection="1">
      <alignment horizontal="left"/>
      <protection locked="0"/>
    </xf>
    <xf numFmtId="4" fontId="14" fillId="0" borderId="0" xfId="3" applyNumberFormat="1" applyFont="1" applyFill="1" applyAlignment="1" applyProtection="1">
      <protection locked="0"/>
    </xf>
    <xf numFmtId="3" fontId="11" fillId="0" borderId="0" xfId="3" applyNumberFormat="1" applyFont="1" applyFill="1" applyAlignment="1" applyProtection="1">
      <alignment horizontal="left"/>
      <protection locked="0"/>
    </xf>
    <xf numFmtId="4" fontId="14" fillId="0" borderId="0" xfId="3" applyNumberFormat="1" applyFont="1" applyFill="1" applyAlignment="1" applyProtection="1">
      <alignment horizontal="right"/>
      <protection locked="0"/>
    </xf>
    <xf numFmtId="4" fontId="29" fillId="0" borderId="0" xfId="3" applyNumberFormat="1" applyFont="1" applyFill="1" applyAlignment="1" applyProtection="1">
      <alignment horizontal="left"/>
      <protection locked="0"/>
    </xf>
    <xf numFmtId="0" fontId="29" fillId="0" borderId="0" xfId="3" applyFont="1" applyFill="1" applyProtection="1">
      <protection hidden="1"/>
    </xf>
    <xf numFmtId="0" fontId="30" fillId="0" borderId="0" xfId="3" applyFont="1" applyFill="1"/>
    <xf numFmtId="0" fontId="31" fillId="0" borderId="0" xfId="3" applyFont="1" applyFill="1" applyProtection="1">
      <protection hidden="1"/>
    </xf>
    <xf numFmtId="0" fontId="23" fillId="0" borderId="0" xfId="3" applyFont="1" applyFill="1" applyProtection="1">
      <protection hidden="1"/>
    </xf>
    <xf numFmtId="0" fontId="15" fillId="0" borderId="0" xfId="3" applyFont="1" applyFill="1" applyProtection="1">
      <protection hidden="1"/>
    </xf>
    <xf numFmtId="0" fontId="32" fillId="0" borderId="0" xfId="3" applyFont="1" applyFill="1" applyProtection="1">
      <protection hidden="1"/>
    </xf>
    <xf numFmtId="0" fontId="23" fillId="0" borderId="0" xfId="3" quotePrefix="1" applyFont="1" applyFill="1"/>
    <xf numFmtId="0" fontId="23" fillId="0" borderId="0" xfId="3" applyNumberFormat="1" applyFont="1" applyFill="1" applyProtection="1">
      <protection hidden="1"/>
    </xf>
    <xf numFmtId="172" fontId="33" fillId="0" borderId="0" xfId="3" applyNumberFormat="1" applyFont="1" applyFill="1" applyAlignment="1" applyProtection="1">
      <alignment horizontal="center"/>
      <protection hidden="1"/>
    </xf>
    <xf numFmtId="3" fontId="23" fillId="0" borderId="0" xfId="3" applyNumberFormat="1" applyFont="1" applyFill="1" applyProtection="1">
      <protection hidden="1"/>
    </xf>
    <xf numFmtId="0" fontId="11" fillId="0" borderId="0" xfId="3" applyFont="1" applyFill="1" applyAlignment="1">
      <alignment horizontal="left"/>
    </xf>
    <xf numFmtId="0" fontId="34" fillId="0" borderId="0" xfId="3" applyFont="1" applyFill="1" applyAlignment="1">
      <alignment horizontal="justify"/>
    </xf>
    <xf numFmtId="0" fontId="7" fillId="0" borderId="0" xfId="3" applyFont="1" applyFill="1" applyAlignment="1"/>
    <xf numFmtId="0" fontId="10" fillId="0" borderId="0" xfId="3" applyFont="1" applyFill="1"/>
    <xf numFmtId="0" fontId="7" fillId="0" borderId="0" xfId="3" applyFont="1" applyFill="1" applyAlignment="1">
      <alignment horizontal="left"/>
    </xf>
    <xf numFmtId="0" fontId="7" fillId="0" borderId="0" xfId="3" applyFont="1" applyFill="1" applyAlignment="1">
      <alignment horizontal="justify" wrapText="1"/>
    </xf>
    <xf numFmtId="4" fontId="7" fillId="0" borderId="0" xfId="3" applyNumberFormat="1" applyFill="1"/>
    <xf numFmtId="49" fontId="7" fillId="0" borderId="0" xfId="3" applyNumberFormat="1" applyFill="1" applyAlignment="1">
      <alignment vertical="top"/>
    </xf>
    <xf numFmtId="0" fontId="27" fillId="0" borderId="0" xfId="3" applyFont="1" applyFill="1"/>
    <xf numFmtId="0" fontId="34" fillId="0" borderId="0" xfId="3" applyFont="1" applyFill="1" applyAlignment="1"/>
    <xf numFmtId="49" fontId="7" fillId="0" borderId="0" xfId="3" applyNumberFormat="1" applyFill="1"/>
    <xf numFmtId="49" fontId="11" fillId="0" borderId="0" xfId="3" applyNumberFormat="1" applyFont="1" applyFill="1"/>
    <xf numFmtId="0" fontId="7" fillId="0" borderId="0" xfId="3" applyAlignment="1"/>
    <xf numFmtId="49" fontId="7" fillId="0" borderId="0" xfId="3" applyNumberFormat="1"/>
    <xf numFmtId="0" fontId="7" fillId="0" borderId="0" xfId="3" applyFont="1"/>
    <xf numFmtId="0" fontId="8" fillId="0" borderId="0" xfId="3" applyFont="1"/>
    <xf numFmtId="0" fontId="22" fillId="0" borderId="0" xfId="3" applyFont="1" applyBorder="1"/>
    <xf numFmtId="0" fontId="26" fillId="0" borderId="0" xfId="3" applyFont="1" applyBorder="1"/>
    <xf numFmtId="14" fontId="23" fillId="0" borderId="0" xfId="3" applyNumberFormat="1" applyFont="1" applyBorder="1"/>
    <xf numFmtId="0" fontId="23" fillId="0" borderId="0" xfId="3" quotePrefix="1" applyFont="1" applyBorder="1"/>
    <xf numFmtId="2" fontId="23" fillId="0" borderId="0" xfId="3" applyNumberFormat="1" applyFont="1" applyBorder="1"/>
    <xf numFmtId="14" fontId="7" fillId="0" borderId="0" xfId="3" applyNumberFormat="1" applyFont="1" applyBorder="1" applyProtection="1"/>
    <xf numFmtId="0" fontId="23" fillId="0" borderId="0" xfId="3" applyFont="1" applyBorder="1" applyAlignment="1">
      <alignment horizontal="right"/>
    </xf>
    <xf numFmtId="0" fontId="23" fillId="0" borderId="0" xfId="3" quotePrefix="1" applyFont="1" applyBorder="1" applyAlignment="1">
      <alignment horizontal="center"/>
    </xf>
    <xf numFmtId="1" fontId="23" fillId="0" borderId="0" xfId="3" applyNumberFormat="1" applyFont="1" applyBorder="1" applyAlignment="1">
      <alignment horizontal="left"/>
    </xf>
    <xf numFmtId="0" fontId="27" fillId="0" borderId="0" xfId="3" applyFont="1" applyBorder="1"/>
    <xf numFmtId="0" fontId="28" fillId="0" borderId="0" xfId="3" applyFont="1" applyAlignment="1"/>
    <xf numFmtId="0" fontId="28" fillId="0" borderId="0" xfId="3" applyFont="1" applyAlignment="1">
      <alignment horizontal="left"/>
    </xf>
    <xf numFmtId="0" fontId="11" fillId="0" borderId="0" xfId="3" applyFont="1"/>
    <xf numFmtId="0" fontId="23" fillId="0" borderId="0" xfId="3" applyFont="1" applyProtection="1">
      <protection hidden="1"/>
    </xf>
    <xf numFmtId="0" fontId="15" fillId="0" borderId="0" xfId="3" applyFont="1" applyProtection="1">
      <protection hidden="1"/>
    </xf>
    <xf numFmtId="0" fontId="32" fillId="0" borderId="0" xfId="3" applyFont="1" applyProtection="1">
      <protection hidden="1"/>
    </xf>
    <xf numFmtId="0" fontId="23" fillId="0" borderId="0" xfId="3" quotePrefix="1" applyFont="1"/>
    <xf numFmtId="0" fontId="23" fillId="0" borderId="0" xfId="3" applyNumberFormat="1" applyFont="1" applyProtection="1">
      <protection hidden="1"/>
    </xf>
    <xf numFmtId="172" fontId="33" fillId="0" borderId="0" xfId="3" applyNumberFormat="1" applyFont="1" applyAlignment="1" applyProtection="1">
      <alignment horizontal="center"/>
      <protection hidden="1"/>
    </xf>
    <xf numFmtId="3" fontId="23" fillId="0" borderId="0" xfId="3" applyNumberFormat="1" applyFont="1" applyProtection="1">
      <protection hidden="1"/>
    </xf>
    <xf numFmtId="0" fontId="11" fillId="0" borderId="0" xfId="3" applyFont="1" applyAlignment="1">
      <alignment horizontal="left"/>
    </xf>
    <xf numFmtId="0" fontId="34" fillId="0" borderId="0" xfId="3" applyFont="1" applyAlignment="1">
      <alignment horizontal="justify"/>
    </xf>
    <xf numFmtId="0" fontId="7" fillId="0" borderId="0" xfId="3" applyFont="1" applyAlignment="1"/>
    <xf numFmtId="0" fontId="10" fillId="0" borderId="0" xfId="3" applyFont="1" applyFill="1" applyBorder="1"/>
    <xf numFmtId="0" fontId="8" fillId="0" borderId="0" xfId="3" applyFont="1" applyFill="1" applyBorder="1"/>
    <xf numFmtId="0" fontId="7" fillId="0" borderId="0" xfId="3" applyFont="1" applyAlignment="1">
      <alignment horizontal="left"/>
    </xf>
    <xf numFmtId="0" fontId="7" fillId="0" borderId="0" xfId="3" applyFont="1" applyAlignment="1">
      <alignment horizontal="justify" wrapText="1"/>
    </xf>
    <xf numFmtId="4" fontId="7" fillId="0" borderId="0" xfId="3" applyNumberFormat="1"/>
    <xf numFmtId="49" fontId="7" fillId="0" borderId="0" xfId="3" applyNumberFormat="1" applyAlignment="1">
      <alignment vertical="top"/>
    </xf>
    <xf numFmtId="0" fontId="27" fillId="0" borderId="0" xfId="3" applyFont="1"/>
    <xf numFmtId="0" fontId="34" fillId="0" borderId="0" xfId="3" applyFont="1" applyAlignment="1"/>
    <xf numFmtId="49" fontId="11" fillId="0" borderId="0" xfId="3" applyNumberFormat="1" applyFont="1"/>
    <xf numFmtId="0" fontId="7" fillId="7" borderId="1" xfId="3" applyFill="1" applyBorder="1" applyAlignment="1" applyProtection="1"/>
    <xf numFmtId="14" fontId="7" fillId="0" borderId="1" xfId="6" applyNumberFormat="1" applyFont="1" applyFill="1" applyBorder="1" applyAlignment="1" applyProtection="1">
      <alignment horizontal="center"/>
      <protection locked="0"/>
    </xf>
    <xf numFmtId="14" fontId="7" fillId="0" borderId="25" xfId="6" applyNumberFormat="1" applyFont="1" applyFill="1" applyBorder="1" applyAlignment="1" applyProtection="1">
      <alignment horizontal="center"/>
      <protection locked="0"/>
    </xf>
    <xf numFmtId="14" fontId="7" fillId="0" borderId="9" xfId="6" applyNumberFormat="1" applyFont="1" applyFill="1" applyBorder="1" applyAlignment="1" applyProtection="1">
      <alignment horizontal="center"/>
      <protection locked="0"/>
    </xf>
    <xf numFmtId="0" fontId="4" fillId="0" borderId="0" xfId="0" applyFont="1"/>
    <xf numFmtId="0" fontId="0" fillId="0" borderId="1" xfId="0" applyBorder="1" applyProtection="1">
      <protection locked="0"/>
    </xf>
    <xf numFmtId="0" fontId="4" fillId="0" borderId="0" xfId="0" applyFont="1" applyAlignment="1">
      <alignment horizontal="center"/>
    </xf>
    <xf numFmtId="0" fontId="4" fillId="13" borderId="1" xfId="0" applyFont="1" applyFill="1" applyBorder="1" applyAlignment="1">
      <alignment horizontal="center"/>
    </xf>
    <xf numFmtId="0" fontId="4" fillId="0" borderId="0" xfId="0" applyFont="1" applyFill="1" applyAlignment="1">
      <alignment horizontal="center"/>
    </xf>
    <xf numFmtId="2" fontId="0" fillId="0" borderId="1" xfId="0" applyNumberFormat="1" applyBorder="1" applyProtection="1">
      <protection locked="0"/>
    </xf>
    <xf numFmtId="0" fontId="35" fillId="0" borderId="1" xfId="0" applyFont="1" applyBorder="1"/>
    <xf numFmtId="164" fontId="4" fillId="15" borderId="5" xfId="0" applyNumberFormat="1" applyFont="1" applyFill="1" applyBorder="1"/>
    <xf numFmtId="0" fontId="0" fillId="14" borderId="2" xfId="0" applyFill="1" applyBorder="1"/>
    <xf numFmtId="0" fontId="0" fillId="14" borderId="3" xfId="0" applyFill="1" applyBorder="1"/>
    <xf numFmtId="1" fontId="0" fillId="14" borderId="4" xfId="0" applyNumberFormat="1" applyFill="1" applyBorder="1"/>
    <xf numFmtId="0" fontId="0" fillId="14" borderId="4" xfId="0" applyFill="1" applyBorder="1"/>
    <xf numFmtId="0" fontId="2" fillId="0" borderId="0" xfId="0" applyFont="1" applyBorder="1" applyAlignment="1">
      <alignment wrapText="1"/>
    </xf>
    <xf numFmtId="0" fontId="2" fillId="4" borderId="1" xfId="0" applyFont="1" applyFill="1" applyBorder="1" applyAlignment="1">
      <alignment wrapText="1"/>
    </xf>
    <xf numFmtId="164" fontId="0" fillId="4" borderId="1" xfId="0" applyNumberFormat="1" applyFill="1" applyBorder="1"/>
    <xf numFmtId="0" fontId="1" fillId="0" borderId="6" xfId="0" applyFont="1" applyBorder="1" applyProtection="1"/>
    <xf numFmtId="0" fontId="0" fillId="0" borderId="7" xfId="0" applyBorder="1" applyProtection="1"/>
    <xf numFmtId="0" fontId="0" fillId="0" borderId="8" xfId="0" applyBorder="1" applyProtection="1"/>
    <xf numFmtId="0" fontId="0" fillId="0" borderId="0" xfId="0" applyProtection="1"/>
    <xf numFmtId="0" fontId="1" fillId="0" borderId="0" xfId="0" applyFont="1" applyBorder="1" applyProtection="1"/>
    <xf numFmtId="0" fontId="0" fillId="0" borderId="0" xfId="0" applyBorder="1" applyProtection="1"/>
    <xf numFmtId="0" fontId="3" fillId="0" borderId="0" xfId="0" applyFont="1" applyAlignment="1" applyProtection="1">
      <alignment horizontal="left"/>
    </xf>
    <xf numFmtId="0" fontId="3" fillId="0" borderId="0" xfId="0" applyFont="1" applyProtection="1"/>
    <xf numFmtId="0" fontId="4" fillId="5" borderId="1" xfId="0" applyFont="1" applyFill="1" applyBorder="1" applyAlignment="1" applyProtection="1">
      <alignment horizontal="center"/>
    </xf>
    <xf numFmtId="0" fontId="13" fillId="0" borderId="0" xfId="0" applyFont="1" applyProtection="1"/>
    <xf numFmtId="0" fontId="0" fillId="0" borderId="11" xfId="0" applyBorder="1" applyProtection="1"/>
    <xf numFmtId="0" fontId="2" fillId="0" borderId="0" xfId="0" applyFont="1" applyFill="1" applyBorder="1" applyAlignment="1">
      <alignment wrapText="1"/>
    </xf>
    <xf numFmtId="9" fontId="0" fillId="0" borderId="0" xfId="0" applyNumberFormat="1" applyAlignment="1">
      <alignment horizontal="center"/>
    </xf>
    <xf numFmtId="164" fontId="4" fillId="4" borderId="1" xfId="0" applyNumberFormat="1" applyFont="1" applyFill="1" applyBorder="1"/>
    <xf numFmtId="0" fontId="39" fillId="0" borderId="0" xfId="0" applyFont="1"/>
    <xf numFmtId="0" fontId="4" fillId="17" borderId="17" xfId="0" applyFont="1" applyFill="1" applyBorder="1"/>
    <xf numFmtId="0" fontId="0" fillId="17" borderId="18" xfId="0" applyFill="1" applyBorder="1"/>
    <xf numFmtId="0" fontId="0" fillId="17" borderId="19" xfId="0" applyFill="1" applyBorder="1"/>
    <xf numFmtId="0" fontId="4" fillId="17" borderId="35" xfId="0" applyFont="1" applyFill="1" applyBorder="1"/>
    <xf numFmtId="0" fontId="4" fillId="17" borderId="0" xfId="0" applyFont="1" applyFill="1" applyBorder="1"/>
    <xf numFmtId="0" fontId="0" fillId="17" borderId="0" xfId="0" applyFill="1" applyBorder="1"/>
    <xf numFmtId="0" fontId="0" fillId="17" borderId="32" xfId="0" applyFill="1" applyBorder="1"/>
    <xf numFmtId="0" fontId="0" fillId="17" borderId="35" xfId="0" applyFill="1" applyBorder="1"/>
    <xf numFmtId="0" fontId="4" fillId="17" borderId="11" xfId="0" applyFont="1" applyFill="1" applyBorder="1"/>
    <xf numFmtId="0" fontId="0" fillId="17" borderId="11" xfId="0" applyFill="1" applyBorder="1"/>
    <xf numFmtId="0" fontId="0" fillId="17" borderId="22" xfId="0" applyFill="1" applyBorder="1"/>
    <xf numFmtId="0" fontId="4" fillId="0" borderId="0" xfId="0" applyFont="1" applyFill="1" applyBorder="1"/>
    <xf numFmtId="0" fontId="0" fillId="17" borderId="21" xfId="0" applyFill="1" applyBorder="1"/>
    <xf numFmtId="0" fontId="37" fillId="0" borderId="0" xfId="0" applyFont="1"/>
    <xf numFmtId="0" fontId="38" fillId="0" borderId="0" xfId="0" applyFont="1" applyFill="1" applyBorder="1"/>
    <xf numFmtId="0" fontId="4" fillId="18" borderId="1" xfId="0" applyFont="1" applyFill="1" applyBorder="1" applyAlignment="1" applyProtection="1">
      <alignment horizontal="center"/>
      <protection locked="0"/>
    </xf>
    <xf numFmtId="14" fontId="0" fillId="18" borderId="1" xfId="0" applyNumberFormat="1" applyFill="1" applyBorder="1" applyProtection="1">
      <protection locked="0"/>
    </xf>
    <xf numFmtId="164" fontId="4" fillId="4" borderId="5" xfId="0" applyNumberFormat="1" applyFont="1" applyFill="1" applyBorder="1" applyProtection="1">
      <protection locked="0"/>
    </xf>
    <xf numFmtId="0" fontId="0" fillId="18" borderId="1" xfId="0" applyFill="1" applyBorder="1" applyAlignment="1" applyProtection="1">
      <alignment horizontal="center"/>
      <protection locked="0"/>
    </xf>
    <xf numFmtId="0" fontId="0" fillId="0" borderId="1" xfId="0" applyFill="1" applyBorder="1" applyProtection="1"/>
    <xf numFmtId="0" fontId="0" fillId="0" borderId="9" xfId="0" applyFill="1" applyBorder="1" applyProtection="1"/>
    <xf numFmtId="0" fontId="7" fillId="9" borderId="16" xfId="3" applyFill="1" applyBorder="1" applyAlignment="1" applyProtection="1">
      <alignment horizontal="center"/>
    </xf>
    <xf numFmtId="0" fontId="7" fillId="9" borderId="24" xfId="3" applyFill="1" applyBorder="1" applyAlignment="1" applyProtection="1">
      <alignment horizontal="center"/>
    </xf>
    <xf numFmtId="0" fontId="23" fillId="0" borderId="0" xfId="3" applyFont="1" applyFill="1" applyAlignment="1">
      <alignment horizontal="left"/>
    </xf>
    <xf numFmtId="49" fontId="23" fillId="0" borderId="0" xfId="3" applyNumberFormat="1" applyFont="1" applyFill="1" applyAlignment="1">
      <alignment horizontal="left"/>
    </xf>
    <xf numFmtId="0" fontId="23" fillId="0" borderId="0" xfId="3" applyNumberFormat="1" applyFont="1" applyFill="1" applyAlignment="1">
      <alignment horizontal="left"/>
    </xf>
    <xf numFmtId="0" fontId="24" fillId="0" borderId="0" xfId="4" applyAlignment="1" applyProtection="1"/>
    <xf numFmtId="169" fontId="7" fillId="11" borderId="25" xfId="3" applyNumberFormat="1" applyFont="1" applyFill="1" applyBorder="1" applyAlignment="1" applyProtection="1">
      <alignment horizontal="center"/>
      <protection locked="0"/>
    </xf>
    <xf numFmtId="169" fontId="7" fillId="6" borderId="25" xfId="3" applyNumberFormat="1" applyFont="1" applyFill="1" applyBorder="1" applyAlignment="1" applyProtection="1">
      <alignment horizontal="center"/>
      <protection locked="0"/>
    </xf>
    <xf numFmtId="169" fontId="7" fillId="6" borderId="1" xfId="3" applyNumberFormat="1" applyFont="1" applyFill="1" applyBorder="1" applyAlignment="1" applyProtection="1">
      <alignment horizontal="center"/>
      <protection locked="0"/>
    </xf>
    <xf numFmtId="0" fontId="42" fillId="0" borderId="0" xfId="0" applyFont="1"/>
    <xf numFmtId="0" fontId="0" fillId="19" borderId="24" xfId="0" applyFill="1" applyBorder="1" applyAlignment="1">
      <alignment horizontal="center"/>
    </xf>
    <xf numFmtId="0" fontId="0" fillId="20" borderId="24" xfId="0" applyFill="1" applyBorder="1" applyAlignment="1">
      <alignment horizontal="center"/>
    </xf>
    <xf numFmtId="0" fontId="41" fillId="19" borderId="1" xfId="0" applyFont="1" applyFill="1" applyBorder="1" applyAlignment="1" applyProtection="1">
      <alignment horizontal="center"/>
      <protection locked="0"/>
    </xf>
    <xf numFmtId="0" fontId="41" fillId="21" borderId="1" xfId="0" applyFont="1" applyFill="1" applyBorder="1" applyAlignment="1" applyProtection="1">
      <alignment horizontal="center"/>
      <protection locked="0"/>
    </xf>
    <xf numFmtId="0" fontId="7" fillId="3" borderId="24" xfId="3" applyFill="1" applyBorder="1" applyAlignment="1" applyProtection="1">
      <alignment horizontal="center"/>
    </xf>
    <xf numFmtId="0" fontId="7" fillId="3" borderId="1" xfId="3" applyFont="1" applyFill="1" applyBorder="1" applyAlignment="1" applyProtection="1">
      <alignment horizontal="center"/>
      <protection locked="0"/>
    </xf>
    <xf numFmtId="0" fontId="0" fillId="0" borderId="0" xfId="0" applyAlignment="1">
      <alignment horizontal="center"/>
    </xf>
    <xf numFmtId="0" fontId="42" fillId="0" borderId="0" xfId="0" applyFont="1" applyFill="1"/>
    <xf numFmtId="0" fontId="44" fillId="0" borderId="0" xfId="0" applyFont="1"/>
    <xf numFmtId="0" fontId="2" fillId="0" borderId="0" xfId="0" applyFont="1" applyBorder="1"/>
    <xf numFmtId="0" fontId="42" fillId="0" borderId="0" xfId="0" applyFont="1" applyAlignment="1">
      <alignment horizontal="center"/>
    </xf>
    <xf numFmtId="0" fontId="0" fillId="0" borderId="0" xfId="0" applyFill="1" applyAlignment="1">
      <alignment horizontal="left"/>
    </xf>
    <xf numFmtId="0" fontId="0" fillId="0" borderId="0" xfId="0" applyFill="1" applyAlignment="1">
      <alignment horizontal="left" wrapText="1"/>
    </xf>
    <xf numFmtId="0" fontId="44" fillId="0" borderId="0" xfId="0" applyFont="1" applyProtection="1"/>
    <xf numFmtId="0" fontId="4" fillId="0" borderId="0" xfId="0" applyFont="1" applyProtection="1"/>
    <xf numFmtId="0" fontId="2" fillId="0" borderId="0" xfId="0" applyFont="1" applyAlignment="1" applyProtection="1">
      <alignment horizontal="left"/>
    </xf>
    <xf numFmtId="0" fontId="2" fillId="0" borderId="0" xfId="0" applyFont="1" applyProtection="1"/>
    <xf numFmtId="0" fontId="42" fillId="0" borderId="0" xfId="0" applyFont="1" applyProtection="1"/>
    <xf numFmtId="0" fontId="42" fillId="0" borderId="0" xfId="0" applyFont="1" applyAlignment="1" applyProtection="1">
      <alignment horizontal="center"/>
    </xf>
    <xf numFmtId="0" fontId="3" fillId="13" borderId="1" xfId="0" applyFont="1" applyFill="1" applyBorder="1" applyProtection="1"/>
    <xf numFmtId="0" fontId="4" fillId="13" borderId="1" xfId="0" applyFont="1" applyFill="1" applyBorder="1" applyAlignment="1" applyProtection="1">
      <alignment horizontal="center"/>
    </xf>
    <xf numFmtId="0" fontId="2" fillId="0" borderId="1" xfId="0" applyFont="1" applyBorder="1" applyAlignment="1" applyProtection="1">
      <alignment horizontal="center" wrapText="1"/>
    </xf>
    <xf numFmtId="0" fontId="0" fillId="0" borderId="1" xfId="0" applyFont="1" applyBorder="1" applyAlignment="1" applyProtection="1">
      <alignment horizontal="left" wrapText="1"/>
    </xf>
    <xf numFmtId="0" fontId="2" fillId="0" borderId="0" xfId="0" applyFont="1" applyBorder="1" applyProtection="1"/>
    <xf numFmtId="0" fontId="2" fillId="0" borderId="0" xfId="0" applyFont="1" applyBorder="1" applyAlignment="1" applyProtection="1">
      <alignment horizontal="left"/>
    </xf>
    <xf numFmtId="167" fontId="0" fillId="15" borderId="0" xfId="0" applyNumberFormat="1" applyFont="1" applyFill="1" applyBorder="1" applyProtection="1"/>
    <xf numFmtId="0" fontId="4" fillId="0" borderId="1" xfId="0" applyFont="1" applyBorder="1" applyAlignment="1" applyProtection="1">
      <alignment horizontal="left" wrapText="1"/>
    </xf>
    <xf numFmtId="0" fontId="0" fillId="0" borderId="0" xfId="0" applyBorder="1" applyAlignment="1" applyProtection="1">
      <alignment horizontal="left"/>
    </xf>
    <xf numFmtId="167" fontId="4" fillId="15" borderId="0" xfId="0" applyNumberFormat="1" applyFont="1" applyFill="1" applyBorder="1" applyProtection="1"/>
    <xf numFmtId="0" fontId="0" fillId="0" borderId="20" xfId="0" applyBorder="1" applyAlignment="1" applyProtection="1">
      <alignment horizontal="left"/>
    </xf>
    <xf numFmtId="1" fontId="0" fillId="0" borderId="23" xfId="0" applyNumberFormat="1" applyBorder="1" applyAlignment="1" applyProtection="1">
      <alignment horizontal="left"/>
    </xf>
    <xf numFmtId="0" fontId="0" fillId="0" borderId="23" xfId="0" applyBorder="1" applyAlignment="1" applyProtection="1">
      <alignment horizontal="left"/>
    </xf>
    <xf numFmtId="0" fontId="37" fillId="0" borderId="0" xfId="0" applyFont="1" applyFill="1" applyProtection="1"/>
    <xf numFmtId="0" fontId="42" fillId="0" borderId="0" xfId="0" applyFont="1" applyFill="1" applyProtection="1"/>
    <xf numFmtId="0" fontId="4" fillId="0" borderId="1" xfId="0" applyFont="1" applyBorder="1" applyProtection="1"/>
    <xf numFmtId="164" fontId="4" fillId="15" borderId="5" xfId="0" applyNumberFormat="1" applyFont="1" applyFill="1" applyBorder="1" applyProtection="1"/>
    <xf numFmtId="0" fontId="0" fillId="0" borderId="20" xfId="0" applyBorder="1" applyProtection="1"/>
    <xf numFmtId="1" fontId="0" fillId="0" borderId="23" xfId="0" applyNumberFormat="1" applyBorder="1" applyProtection="1"/>
    <xf numFmtId="1" fontId="0" fillId="0" borderId="0" xfId="0" applyNumberFormat="1" applyBorder="1" applyProtection="1"/>
    <xf numFmtId="0" fontId="4" fillId="0" borderId="0" xfId="0" applyFont="1" applyFill="1" applyBorder="1" applyProtection="1"/>
    <xf numFmtId="0" fontId="2" fillId="0" borderId="0" xfId="0" applyFont="1" applyFill="1" applyBorder="1" applyProtection="1"/>
    <xf numFmtId="164" fontId="4" fillId="0" borderId="0" xfId="0" applyNumberFormat="1" applyFont="1" applyFill="1" applyBorder="1" applyAlignment="1" applyProtection="1">
      <alignment horizontal="left"/>
    </xf>
    <xf numFmtId="164" fontId="4" fillId="0" borderId="0" xfId="0" applyNumberFormat="1" applyFont="1" applyFill="1" applyBorder="1" applyProtection="1"/>
    <xf numFmtId="0" fontId="0" fillId="0" borderId="0" xfId="0" applyAlignment="1" applyProtection="1">
      <alignment horizontal="right"/>
    </xf>
    <xf numFmtId="164" fontId="4" fillId="0" borderId="0" xfId="0" applyNumberFormat="1" applyFont="1" applyProtection="1"/>
    <xf numFmtId="166" fontId="4" fillId="0" borderId="0" xfId="0" applyNumberFormat="1" applyFont="1" applyProtection="1"/>
    <xf numFmtId="0" fontId="4" fillId="23" borderId="2" xfId="0" applyFont="1" applyFill="1" applyBorder="1" applyProtection="1"/>
    <xf numFmtId="0" fontId="4" fillId="23" borderId="3" xfId="0" applyFont="1" applyFill="1" applyBorder="1" applyProtection="1"/>
    <xf numFmtId="1" fontId="4" fillId="23" borderId="4" xfId="0" applyNumberFormat="1" applyFont="1" applyFill="1" applyBorder="1" applyProtection="1"/>
    <xf numFmtId="0" fontId="4" fillId="23" borderId="4" xfId="0" applyFont="1" applyFill="1" applyBorder="1" applyProtection="1"/>
    <xf numFmtId="0" fontId="4" fillId="23" borderId="0" xfId="0" applyFont="1" applyFill="1" applyAlignment="1" applyProtection="1">
      <alignment wrapText="1"/>
    </xf>
    <xf numFmtId="0" fontId="35" fillId="0" borderId="0" xfId="0" applyFont="1" applyProtection="1"/>
    <xf numFmtId="167" fontId="4" fillId="0" borderId="0" xfId="0" applyNumberFormat="1" applyFont="1" applyProtection="1"/>
    <xf numFmtId="167" fontId="4" fillId="24" borderId="5" xfId="0" applyNumberFormat="1" applyFont="1" applyFill="1" applyBorder="1" applyProtection="1"/>
    <xf numFmtId="167" fontId="0" fillId="0" borderId="0" xfId="0" applyNumberFormat="1" applyProtection="1"/>
    <xf numFmtId="0" fontId="4" fillId="0" borderId="0" xfId="0" applyFont="1" applyAlignment="1" applyProtection="1">
      <alignment wrapText="1"/>
    </xf>
    <xf numFmtId="164" fontId="4" fillId="0" borderId="10" xfId="0" applyNumberFormat="1" applyFont="1" applyBorder="1" applyProtection="1"/>
    <xf numFmtId="0" fontId="4" fillId="25" borderId="2" xfId="0" applyFont="1" applyFill="1" applyBorder="1" applyProtection="1"/>
    <xf numFmtId="0" fontId="4" fillId="25" borderId="3" xfId="0" applyFont="1" applyFill="1" applyBorder="1" applyProtection="1"/>
    <xf numFmtId="1" fontId="4" fillId="25" borderId="4" xfId="0" applyNumberFormat="1" applyFont="1" applyFill="1" applyBorder="1" applyProtection="1"/>
    <xf numFmtId="0" fontId="4" fillId="25" borderId="4" xfId="0" applyFont="1" applyFill="1" applyBorder="1" applyProtection="1"/>
    <xf numFmtId="0" fontId="4" fillId="25" borderId="8" xfId="0" applyFont="1" applyFill="1" applyBorder="1" applyProtection="1"/>
    <xf numFmtId="0" fontId="4" fillId="0" borderId="0" xfId="0" applyFont="1" applyFill="1" applyAlignment="1" applyProtection="1">
      <alignment horizontal="left"/>
    </xf>
    <xf numFmtId="0" fontId="0" fillId="0" borderId="0" xfId="0" applyFill="1" applyAlignment="1" applyProtection="1">
      <alignment horizontal="left"/>
    </xf>
    <xf numFmtId="0" fontId="4" fillId="0" borderId="0" xfId="0" applyFont="1" applyFill="1" applyAlignment="1" applyProtection="1">
      <alignment horizontal="left" wrapText="1"/>
    </xf>
    <xf numFmtId="0" fontId="0" fillId="0" borderId="0" xfId="0" applyFill="1" applyProtection="1"/>
    <xf numFmtId="0" fontId="3" fillId="0" borderId="0" xfId="0" applyFont="1" applyBorder="1" applyProtection="1"/>
    <xf numFmtId="0" fontId="3" fillId="0" borderId="0" xfId="0" applyFont="1" applyBorder="1" applyAlignment="1" applyProtection="1">
      <alignment horizontal="left"/>
    </xf>
    <xf numFmtId="0" fontId="3" fillId="23" borderId="2" xfId="0" applyFont="1" applyFill="1" applyBorder="1" applyProtection="1"/>
    <xf numFmtId="167" fontId="3" fillId="0" borderId="0" xfId="0" applyNumberFormat="1" applyFont="1" applyProtection="1"/>
    <xf numFmtId="0" fontId="8" fillId="0" borderId="0" xfId="0" applyFont="1" applyProtection="1"/>
    <xf numFmtId="0" fontId="8" fillId="0" borderId="0" xfId="0" applyFont="1" applyBorder="1" applyProtection="1"/>
    <xf numFmtId="0" fontId="8" fillId="0" borderId="10" xfId="0" applyFont="1" applyBorder="1" applyProtection="1"/>
    <xf numFmtId="0" fontId="3" fillId="0" borderId="0" xfId="0" applyFont="1" applyAlignment="1" applyProtection="1">
      <alignment horizontal="center"/>
    </xf>
    <xf numFmtId="0" fontId="4" fillId="0" borderId="5" xfId="0" applyFont="1" applyBorder="1" applyProtection="1"/>
    <xf numFmtId="164" fontId="0" fillId="0" borderId="0" xfId="0" applyNumberFormat="1" applyBorder="1" applyProtection="1"/>
    <xf numFmtId="164" fontId="0" fillId="0" borderId="0" xfId="0" applyNumberFormat="1" applyProtection="1"/>
    <xf numFmtId="0" fontId="0" fillId="0" borderId="5" xfId="0" applyBorder="1" applyProtection="1"/>
    <xf numFmtId="14" fontId="0" fillId="0" borderId="0" xfId="0" applyNumberFormat="1" applyProtection="1"/>
    <xf numFmtId="0" fontId="35" fillId="0" borderId="0" xfId="0" applyFont="1" applyFill="1" applyProtection="1"/>
    <xf numFmtId="0" fontId="7" fillId="0" borderId="0" xfId="0" applyFont="1" applyProtection="1"/>
    <xf numFmtId="10" fontId="11" fillId="0" borderId="0" xfId="0" applyNumberFormat="1" applyFont="1" applyFill="1" applyBorder="1" applyProtection="1"/>
    <xf numFmtId="0" fontId="11" fillId="0" borderId="0" xfId="0" applyFont="1" applyProtection="1"/>
    <xf numFmtId="0" fontId="0" fillId="14" borderId="1" xfId="0" applyFill="1" applyBorder="1" applyProtection="1"/>
    <xf numFmtId="0" fontId="0" fillId="14" borderId="9" xfId="0" applyFill="1" applyBorder="1" applyProtection="1"/>
    <xf numFmtId="0" fontId="11" fillId="14" borderId="5" xfId="0" applyFont="1" applyFill="1" applyBorder="1" applyProtection="1"/>
    <xf numFmtId="0" fontId="0" fillId="25" borderId="0" xfId="0" applyFill="1" applyProtection="1"/>
    <xf numFmtId="0" fontId="8" fillId="0" borderId="0" xfId="0" applyFont="1" applyFill="1" applyProtection="1"/>
    <xf numFmtId="0" fontId="8" fillId="0" borderId="0" xfId="0" applyFont="1" applyFill="1" applyBorder="1" applyProtection="1"/>
    <xf numFmtId="164" fontId="0" fillId="0" borderId="0" xfId="0" applyNumberFormat="1" applyFill="1" applyBorder="1" applyProtection="1"/>
    <xf numFmtId="0" fontId="8" fillId="0" borderId="0" xfId="0" applyFont="1" applyFill="1" applyBorder="1" applyAlignment="1" applyProtection="1">
      <alignment horizontal="center"/>
    </xf>
    <xf numFmtId="166" fontId="0" fillId="0" borderId="0" xfId="0" applyNumberFormat="1" applyFill="1" applyBorder="1" applyAlignment="1" applyProtection="1">
      <alignment horizontal="right"/>
    </xf>
    <xf numFmtId="166" fontId="11" fillId="0" borderId="0" xfId="0" applyNumberFormat="1" applyFont="1" applyFill="1" applyBorder="1" applyAlignment="1" applyProtection="1">
      <alignment horizontal="right"/>
    </xf>
    <xf numFmtId="0" fontId="0" fillId="13" borderId="0" xfId="0" applyFill="1" applyProtection="1"/>
    <xf numFmtId="0" fontId="4" fillId="0" borderId="1" xfId="0" applyFont="1" applyFill="1" applyBorder="1" applyAlignment="1" applyProtection="1">
      <alignment horizontal="center"/>
    </xf>
    <xf numFmtId="14" fontId="4" fillId="0" borderId="1" xfId="0" applyNumberFormat="1" applyFont="1" applyFill="1" applyBorder="1" applyAlignment="1" applyProtection="1">
      <alignment horizontal="center"/>
    </xf>
    <xf numFmtId="0" fontId="0" fillId="22" borderId="0" xfId="0" applyFill="1" applyProtection="1"/>
    <xf numFmtId="164" fontId="0" fillId="18" borderId="1" xfId="0" applyNumberFormat="1" applyFill="1" applyBorder="1" applyProtection="1"/>
    <xf numFmtId="0" fontId="0" fillId="4" borderId="0" xfId="0" applyFill="1" applyProtection="1"/>
    <xf numFmtId="168" fontId="4" fillId="26" borderId="5" xfId="2" applyNumberFormat="1" applyFont="1" applyFill="1" applyBorder="1" applyProtection="1"/>
    <xf numFmtId="167" fontId="11" fillId="4" borderId="1" xfId="0" applyNumberFormat="1" applyFont="1" applyFill="1" applyBorder="1" applyProtection="1"/>
    <xf numFmtId="167" fontId="0" fillId="0" borderId="2" xfId="0" applyNumberFormat="1" applyFill="1" applyBorder="1" applyProtection="1"/>
    <xf numFmtId="0" fontId="7" fillId="0" borderId="0" xfId="0" applyFont="1" applyFill="1" applyProtection="1"/>
    <xf numFmtId="0" fontId="10" fillId="0" borderId="0" xfId="0" applyFont="1" applyProtection="1"/>
    <xf numFmtId="167" fontId="7" fillId="22" borderId="1" xfId="0" applyNumberFormat="1" applyFont="1" applyFill="1" applyBorder="1" applyProtection="1"/>
    <xf numFmtId="167" fontId="7" fillId="4" borderId="1" xfId="0" applyNumberFormat="1" applyFont="1" applyFill="1" applyBorder="1" applyProtection="1"/>
    <xf numFmtId="0" fontId="4" fillId="14" borderId="1" xfId="0" applyFont="1" applyFill="1" applyBorder="1" applyProtection="1"/>
    <xf numFmtId="0" fontId="0" fillId="14" borderId="0" xfId="0" applyFill="1" applyProtection="1"/>
    <xf numFmtId="167" fontId="0" fillId="0" borderId="1" xfId="0" applyNumberFormat="1" applyBorder="1" applyProtection="1"/>
    <xf numFmtId="167" fontId="0" fillId="0" borderId="9" xfId="0" applyNumberFormat="1" applyBorder="1" applyProtection="1"/>
    <xf numFmtId="167" fontId="4" fillId="0" borderId="5" xfId="0" applyNumberFormat="1" applyFont="1" applyBorder="1" applyProtection="1"/>
    <xf numFmtId="167" fontId="11" fillId="14" borderId="5" xfId="0" applyNumberFormat="1" applyFont="1" applyFill="1" applyBorder="1" applyProtection="1"/>
    <xf numFmtId="167" fontId="4" fillId="26" borderId="1" xfId="0" applyNumberFormat="1" applyFont="1" applyFill="1" applyBorder="1" applyProtection="1"/>
    <xf numFmtId="167" fontId="0" fillId="22" borderId="1" xfId="0" applyNumberFormat="1" applyFill="1" applyBorder="1" applyProtection="1"/>
    <xf numFmtId="167" fontId="4" fillId="4" borderId="5" xfId="0" applyNumberFormat="1" applyFont="1" applyFill="1" applyBorder="1" applyProtection="1">
      <protection locked="0"/>
    </xf>
    <xf numFmtId="0" fontId="0" fillId="0" borderId="0" xfId="0" applyFill="1" applyBorder="1" applyAlignment="1" applyProtection="1"/>
    <xf numFmtId="0" fontId="2" fillId="0" borderId="0" xfId="0" applyFont="1" applyAlignment="1" applyProtection="1">
      <alignment horizontal="left"/>
      <protection locked="0"/>
    </xf>
    <xf numFmtId="0" fontId="0" fillId="0" borderId="0" xfId="0" applyBorder="1" applyProtection="1">
      <protection locked="0"/>
    </xf>
    <xf numFmtId="0" fontId="2" fillId="0" borderId="0" xfId="0" applyFont="1" applyProtection="1">
      <protection locked="0"/>
    </xf>
    <xf numFmtId="0" fontId="3" fillId="0" borderId="0" xfId="0" applyFont="1" applyProtection="1">
      <protection locked="0"/>
    </xf>
    <xf numFmtId="166" fontId="11" fillId="25" borderId="5" xfId="0" applyNumberFormat="1" applyFont="1" applyFill="1" applyBorder="1" applyProtection="1">
      <protection locked="0"/>
    </xf>
    <xf numFmtId="166" fontId="0" fillId="0" borderId="0" xfId="0" applyNumberFormat="1" applyBorder="1" applyProtection="1">
      <protection locked="0"/>
    </xf>
    <xf numFmtId="166" fontId="0" fillId="0" borderId="0" xfId="0" applyNumberFormat="1" applyBorder="1"/>
    <xf numFmtId="0" fontId="0" fillId="0" borderId="8" xfId="0" applyFill="1" applyBorder="1" applyProtection="1"/>
    <xf numFmtId="0" fontId="6" fillId="0" borderId="0" xfId="0" applyFont="1" applyFill="1" applyBorder="1" applyProtection="1"/>
    <xf numFmtId="0" fontId="3" fillId="0" borderId="0" xfId="0" applyFont="1" applyFill="1" applyAlignment="1" applyProtection="1">
      <alignment horizontal="right"/>
    </xf>
    <xf numFmtId="0" fontId="3" fillId="0" borderId="0" xfId="0" applyFont="1" applyFill="1" applyAlignment="1" applyProtection="1">
      <alignment horizontal="left"/>
    </xf>
    <xf numFmtId="0" fontId="9" fillId="0" borderId="0" xfId="0" applyFont="1" applyProtection="1"/>
    <xf numFmtId="0" fontId="8" fillId="0" borderId="0" xfId="0" applyFont="1" applyAlignment="1" applyProtection="1">
      <alignment horizontal="center"/>
    </xf>
    <xf numFmtId="164" fontId="0" fillId="0" borderId="0" xfId="0" applyNumberFormat="1" applyFill="1" applyBorder="1" applyAlignment="1" applyProtection="1">
      <alignment horizontal="center"/>
    </xf>
    <xf numFmtId="164" fontId="8" fillId="0" borderId="0" xfId="0" applyNumberFormat="1" applyFont="1" applyFill="1" applyBorder="1" applyAlignment="1" applyProtection="1">
      <alignment horizontal="center"/>
    </xf>
    <xf numFmtId="16" fontId="8" fillId="0" borderId="0" xfId="0" applyNumberFormat="1" applyFont="1" applyFill="1" applyBorder="1" applyAlignment="1" applyProtection="1">
      <alignment horizontal="center"/>
    </xf>
    <xf numFmtId="2" fontId="3" fillId="0" borderId="0" xfId="0" applyNumberFormat="1" applyFont="1" applyBorder="1" applyProtection="1"/>
    <xf numFmtId="164" fontId="0" fillId="0" borderId="9" xfId="0" applyNumberFormat="1" applyFill="1" applyBorder="1" applyProtection="1"/>
    <xf numFmtId="164" fontId="0" fillId="0" borderId="9" xfId="0" applyNumberFormat="1" applyBorder="1" applyProtection="1"/>
    <xf numFmtId="0" fontId="0" fillId="0" borderId="0" xfId="0" applyFill="1" applyBorder="1" applyAlignment="1" applyProtection="1">
      <alignment horizontal="center"/>
    </xf>
    <xf numFmtId="164" fontId="10" fillId="0" borderId="0" xfId="0" applyNumberFormat="1" applyFont="1" applyFill="1" applyBorder="1" applyAlignment="1" applyProtection="1">
      <alignment horizontal="center"/>
    </xf>
    <xf numFmtId="164" fontId="10" fillId="0" borderId="0" xfId="0" applyNumberFormat="1" applyFont="1" applyFill="1" applyBorder="1" applyProtection="1"/>
    <xf numFmtId="0" fontId="11" fillId="0" borderId="5" xfId="0" applyFont="1" applyFill="1" applyBorder="1" applyProtection="1"/>
    <xf numFmtId="164" fontId="11" fillId="0" borderId="5" xfId="0" applyNumberFormat="1" applyFont="1" applyFill="1" applyBorder="1" applyProtection="1"/>
    <xf numFmtId="2" fontId="11" fillId="0" borderId="0" xfId="0" applyNumberFormat="1" applyFont="1" applyFill="1" applyBorder="1" applyProtection="1"/>
    <xf numFmtId="0" fontId="0" fillId="0" borderId="0" xfId="0" applyFont="1" applyProtection="1"/>
    <xf numFmtId="164" fontId="11" fillId="0" borderId="1" xfId="0" applyNumberFormat="1" applyFont="1" applyBorder="1" applyProtection="1"/>
    <xf numFmtId="2" fontId="0" fillId="0" borderId="0" xfId="0" applyNumberFormat="1" applyFill="1" applyProtection="1"/>
    <xf numFmtId="2" fontId="3" fillId="0" borderId="0" xfId="0" applyNumberFormat="1" applyFont="1" applyFill="1" applyBorder="1" applyProtection="1"/>
    <xf numFmtId="0" fontId="10" fillId="0" borderId="0" xfId="0" applyFont="1" applyFill="1" applyBorder="1" applyAlignment="1" applyProtection="1">
      <alignment horizontal="center"/>
    </xf>
    <xf numFmtId="165" fontId="0" fillId="0" borderId="0" xfId="1" applyNumberFormat="1" applyFont="1" applyFill="1" applyBorder="1" applyAlignment="1" applyProtection="1">
      <alignment horizontal="center"/>
    </xf>
    <xf numFmtId="165" fontId="0" fillId="0" borderId="0" xfId="1" applyNumberFormat="1" applyFont="1" applyFill="1" applyBorder="1" applyAlignment="1" applyProtection="1">
      <alignment vertical="center"/>
    </xf>
    <xf numFmtId="0" fontId="11" fillId="0" borderId="0" xfId="0" applyFont="1" applyFill="1" applyProtection="1"/>
    <xf numFmtId="164" fontId="11" fillId="14" borderId="5" xfId="0" applyNumberFormat="1" applyFont="1" applyFill="1" applyBorder="1" applyProtection="1"/>
    <xf numFmtId="0" fontId="8" fillId="0" borderId="0" xfId="0" applyFont="1" applyAlignment="1" applyProtection="1">
      <alignment horizontal="right"/>
    </xf>
    <xf numFmtId="164" fontId="11" fillId="0" borderId="5" xfId="0" applyNumberFormat="1" applyFont="1" applyBorder="1" applyProtection="1"/>
    <xf numFmtId="164" fontId="0" fillId="2" borderId="1" xfId="0" applyNumberFormat="1" applyFill="1" applyBorder="1" applyProtection="1"/>
    <xf numFmtId="164" fontId="11" fillId="22" borderId="1" xfId="0" applyNumberFormat="1" applyFont="1" applyFill="1" applyBorder="1" applyProtection="1"/>
    <xf numFmtId="167" fontId="0" fillId="0" borderId="0" xfId="0" applyNumberFormat="1" applyFont="1" applyProtection="1"/>
    <xf numFmtId="0" fontId="4" fillId="14" borderId="5" xfId="0" applyFont="1" applyFill="1" applyBorder="1" applyProtection="1"/>
    <xf numFmtId="0" fontId="7" fillId="0" borderId="0" xfId="0" applyFont="1" applyFill="1" applyBorder="1" applyAlignment="1" applyProtection="1">
      <alignment horizontal="center"/>
    </xf>
    <xf numFmtId="0" fontId="7" fillId="0" borderId="0" xfId="0" applyFont="1" applyFill="1" applyBorder="1" applyProtection="1"/>
    <xf numFmtId="168" fontId="11" fillId="26" borderId="5" xfId="0" applyNumberFormat="1" applyFont="1" applyFill="1" applyBorder="1" applyProtection="1"/>
    <xf numFmtId="167" fontId="0" fillId="0" borderId="2" xfId="0" applyNumberFormat="1" applyBorder="1" applyProtection="1"/>
    <xf numFmtId="167" fontId="0" fillId="0" borderId="0" xfId="0" applyNumberFormat="1" applyBorder="1" applyProtection="1"/>
    <xf numFmtId="8" fontId="7" fillId="0" borderId="0" xfId="0" applyNumberFormat="1" applyFont="1" applyFill="1" applyBorder="1" applyProtection="1"/>
    <xf numFmtId="0" fontId="12" fillId="0" borderId="0" xfId="0" applyFont="1" applyFill="1" applyBorder="1" applyProtection="1"/>
    <xf numFmtId="166" fontId="7" fillId="0" borderId="0" xfId="0" applyNumberFormat="1" applyFont="1" applyFill="1" applyBorder="1" applyProtection="1"/>
    <xf numFmtId="0" fontId="11" fillId="0" borderId="0" xfId="0" applyFont="1" applyFill="1" applyBorder="1" applyAlignment="1" applyProtection="1">
      <alignment horizontal="left"/>
    </xf>
    <xf numFmtId="0" fontId="2" fillId="0" borderId="0" xfId="0" applyFont="1" applyAlignment="1" applyProtection="1">
      <alignment horizontal="center"/>
      <protection locked="0"/>
    </xf>
    <xf numFmtId="0" fontId="3" fillId="0" borderId="0" xfId="0" applyFont="1" applyAlignment="1" applyProtection="1">
      <alignment horizontal="left"/>
      <protection locked="0"/>
    </xf>
    <xf numFmtId="9" fontId="3" fillId="0" borderId="0" xfId="2" applyFont="1" applyProtection="1"/>
    <xf numFmtId="0" fontId="4" fillId="0" borderId="5" xfId="0" applyFont="1" applyFill="1" applyBorder="1" applyProtection="1"/>
    <xf numFmtId="164" fontId="4" fillId="0" borderId="5" xfId="0" applyNumberFormat="1" applyFont="1" applyBorder="1" applyProtection="1"/>
    <xf numFmtId="164" fontId="4" fillId="0" borderId="5" xfId="0" applyNumberFormat="1" applyFont="1" applyFill="1" applyBorder="1" applyProtection="1"/>
    <xf numFmtId="164" fontId="0" fillId="0" borderId="5" xfId="0" applyNumberFormat="1" applyBorder="1" applyProtection="1"/>
    <xf numFmtId="0" fontId="0" fillId="0" borderId="5" xfId="0" applyFill="1" applyBorder="1" applyProtection="1"/>
    <xf numFmtId="164" fontId="0" fillId="0" borderId="5" xfId="0" applyNumberFormat="1" applyFill="1" applyBorder="1" applyProtection="1"/>
    <xf numFmtId="0" fontId="0" fillId="0" borderId="0" xfId="0" applyFont="1" applyFill="1" applyProtection="1"/>
    <xf numFmtId="164" fontId="4" fillId="26" borderId="1" xfId="0" applyNumberFormat="1" applyFont="1" applyFill="1" applyBorder="1" applyProtection="1"/>
    <xf numFmtId="164" fontId="0" fillId="22" borderId="1" xfId="0" applyNumberFormat="1" applyFill="1" applyBorder="1" applyProtection="1"/>
    <xf numFmtId="0" fontId="3" fillId="0" borderId="0" xfId="0" applyFont="1" applyFill="1" applyProtection="1">
      <protection locked="0"/>
    </xf>
    <xf numFmtId="0" fontId="4" fillId="0" borderId="1" xfId="0" applyFont="1" applyFill="1" applyBorder="1" applyAlignment="1" applyProtection="1">
      <alignment horizontal="center"/>
      <protection locked="0"/>
    </xf>
    <xf numFmtId="0" fontId="0" fillId="0" borderId="0" xfId="0" applyFill="1" applyProtection="1">
      <protection locked="0"/>
    </xf>
    <xf numFmtId="14" fontId="4" fillId="0" borderId="1" xfId="0" applyNumberFormat="1" applyFont="1" applyFill="1" applyBorder="1" applyAlignment="1" applyProtection="1">
      <alignment horizontal="center"/>
      <protection locked="0"/>
    </xf>
    <xf numFmtId="0" fontId="3" fillId="0" borderId="0" xfId="0" applyFont="1" applyAlignment="1" applyProtection="1">
      <alignment horizontal="right"/>
      <protection locked="0"/>
    </xf>
    <xf numFmtId="0" fontId="11" fillId="0" borderId="1" xfId="0" applyFont="1" applyFill="1" applyBorder="1" applyAlignment="1" applyProtection="1">
      <alignment horizontal="center"/>
      <protection locked="0"/>
    </xf>
    <xf numFmtId="167" fontId="4" fillId="0" borderId="5" xfId="0" applyNumberFormat="1" applyFont="1" applyFill="1" applyBorder="1" applyProtection="1"/>
    <xf numFmtId="9" fontId="0" fillId="0" borderId="0" xfId="2" applyFont="1" applyProtection="1"/>
    <xf numFmtId="167" fontId="0" fillId="0" borderId="5" xfId="0" applyNumberFormat="1" applyBorder="1" applyProtection="1"/>
    <xf numFmtId="167" fontId="0" fillId="0" borderId="5" xfId="0" applyNumberFormat="1" applyFill="1" applyBorder="1" applyProtection="1"/>
    <xf numFmtId="167" fontId="11" fillId="0" borderId="5" xfId="0" applyNumberFormat="1" applyFont="1" applyFill="1" applyBorder="1" applyProtection="1"/>
    <xf numFmtId="167" fontId="4" fillId="26" borderId="5" xfId="0" applyNumberFormat="1" applyFont="1" applyFill="1" applyBorder="1" applyProtection="1"/>
    <xf numFmtId="164" fontId="0" fillId="25" borderId="1" xfId="0" applyNumberFormat="1" applyFill="1" applyBorder="1" applyProtection="1"/>
    <xf numFmtId="167" fontId="0" fillId="22" borderId="5" xfId="0" applyNumberFormat="1" applyFill="1" applyBorder="1" applyProtection="1"/>
    <xf numFmtId="166" fontId="11" fillId="4" borderId="5" xfId="0" applyNumberFormat="1" applyFont="1" applyFill="1" applyBorder="1" applyProtection="1"/>
    <xf numFmtId="0" fontId="8" fillId="9" borderId="4" xfId="3" applyFont="1" applyFill="1" applyBorder="1" applyAlignment="1" applyProtection="1">
      <alignment horizontal="center" textRotation="90" wrapText="1"/>
    </xf>
    <xf numFmtId="0" fontId="7" fillId="11" borderId="3" xfId="3" applyFill="1" applyBorder="1" applyAlignment="1" applyProtection="1">
      <alignment horizontal="center"/>
    </xf>
    <xf numFmtId="0" fontId="7" fillId="0" borderId="0" xfId="3" applyAlignment="1">
      <alignment horizontal="left"/>
    </xf>
    <xf numFmtId="167" fontId="7" fillId="4" borderId="1" xfId="0" applyNumberFormat="1" applyFont="1" applyFill="1" applyBorder="1" applyProtection="1">
      <protection locked="0"/>
    </xf>
    <xf numFmtId="167" fontId="11" fillId="4" borderId="1" xfId="0" applyNumberFormat="1" applyFont="1" applyFill="1" applyBorder="1" applyProtection="1">
      <protection locked="0"/>
    </xf>
    <xf numFmtId="0" fontId="23" fillId="0" borderId="0" xfId="0" applyFont="1" applyBorder="1" applyProtection="1"/>
    <xf numFmtId="0" fontId="23" fillId="0" borderId="0" xfId="0" applyFont="1" applyBorder="1" applyAlignment="1" applyProtection="1">
      <alignment horizontal="center"/>
    </xf>
    <xf numFmtId="0" fontId="23" fillId="0" borderId="0" xfId="0" applyFont="1" applyFill="1" applyBorder="1" applyProtection="1"/>
    <xf numFmtId="0" fontId="23" fillId="0" borderId="0" xfId="0" applyFont="1" applyProtection="1"/>
    <xf numFmtId="0" fontId="23" fillId="0" borderId="12" xfId="0" applyFont="1" applyBorder="1" applyProtection="1">
      <protection locked="0"/>
    </xf>
    <xf numFmtId="0" fontId="23" fillId="0" borderId="13" xfId="0" applyFont="1" applyBorder="1" applyProtection="1">
      <protection locked="0"/>
    </xf>
    <xf numFmtId="0" fontId="23" fillId="0" borderId="0" xfId="0" applyFont="1" applyProtection="1">
      <protection locked="0"/>
    </xf>
    <xf numFmtId="0" fontId="2" fillId="0" borderId="0" xfId="0" applyFont="1" applyAlignment="1" applyProtection="1">
      <alignment wrapText="1"/>
    </xf>
    <xf numFmtId="0" fontId="7" fillId="0" borderId="0" xfId="0" applyFont="1" applyAlignment="1" applyProtection="1">
      <alignment horizontal="center"/>
    </xf>
    <xf numFmtId="0" fontId="0" fillId="0" borderId="0" xfId="0" applyAlignment="1" applyProtection="1">
      <alignment horizontal="center"/>
    </xf>
    <xf numFmtId="0" fontId="4" fillId="0" borderId="0" xfId="0" applyFont="1" applyAlignment="1" applyProtection="1">
      <alignment horizontal="center"/>
    </xf>
    <xf numFmtId="0" fontId="7" fillId="7" borderId="0" xfId="3" applyFill="1" applyAlignment="1">
      <alignment horizontal="center"/>
    </xf>
    <xf numFmtId="0" fontId="7" fillId="0" borderId="1" xfId="6" applyFont="1" applyFill="1" applyBorder="1" applyAlignment="1" applyProtection="1">
      <alignment horizontal="center"/>
      <protection locked="0"/>
    </xf>
    <xf numFmtId="0" fontId="7" fillId="0" borderId="0" xfId="3" applyAlignment="1">
      <alignment horizontal="center"/>
    </xf>
    <xf numFmtId="0" fontId="7" fillId="0" borderId="25" xfId="6" applyFont="1" applyFill="1" applyBorder="1" applyAlignment="1" applyProtection="1">
      <protection locked="0"/>
    </xf>
    <xf numFmtId="0" fontId="7" fillId="0" borderId="2" xfId="3" applyFont="1" applyBorder="1" applyAlignment="1" applyProtection="1">
      <protection locked="0"/>
    </xf>
    <xf numFmtId="14" fontId="7" fillId="0" borderId="1" xfId="3" applyNumberFormat="1" applyFont="1" applyFill="1" applyBorder="1" applyAlignment="1" applyProtection="1">
      <protection locked="0"/>
    </xf>
    <xf numFmtId="0" fontId="7" fillId="0" borderId="1" xfId="6" applyFont="1" applyBorder="1" applyAlignment="1" applyProtection="1">
      <protection locked="0"/>
    </xf>
    <xf numFmtId="0" fontId="7" fillId="0" borderId="2" xfId="6" applyFont="1" applyFill="1" applyBorder="1" applyAlignment="1" applyProtection="1">
      <protection locked="0"/>
    </xf>
    <xf numFmtId="14" fontId="7" fillId="0" borderId="1" xfId="6" applyNumberFormat="1" applyFont="1" applyFill="1" applyBorder="1" applyAlignment="1" applyProtection="1">
      <protection locked="0"/>
    </xf>
    <xf numFmtId="0" fontId="7" fillId="0" borderId="1" xfId="6" applyFont="1" applyFill="1" applyBorder="1" applyAlignment="1" applyProtection="1">
      <protection locked="0"/>
    </xf>
    <xf numFmtId="0" fontId="7" fillId="0" borderId="20" xfId="6" applyFont="1" applyFill="1" applyBorder="1" applyAlignment="1" applyProtection="1">
      <protection locked="0"/>
    </xf>
    <xf numFmtId="14" fontId="7" fillId="0" borderId="25" xfId="6" applyNumberFormat="1" applyFont="1" applyFill="1" applyBorder="1" applyAlignment="1" applyProtection="1">
      <protection locked="0"/>
    </xf>
    <xf numFmtId="0" fontId="7" fillId="0" borderId="25" xfId="6" applyFont="1" applyBorder="1" applyAlignment="1" applyProtection="1">
      <protection locked="0"/>
    </xf>
    <xf numFmtId="14" fontId="7" fillId="0" borderId="1" xfId="6" applyNumberFormat="1" applyFont="1" applyBorder="1" applyAlignment="1" applyProtection="1">
      <protection locked="0"/>
    </xf>
    <xf numFmtId="0" fontId="7" fillId="0" borderId="24" xfId="6" applyFont="1" applyFill="1" applyBorder="1" applyAlignment="1" applyProtection="1">
      <protection locked="0"/>
    </xf>
    <xf numFmtId="0" fontId="7" fillId="0" borderId="12" xfId="6" applyFont="1" applyFill="1" applyBorder="1" applyAlignment="1" applyProtection="1">
      <protection locked="0"/>
    </xf>
    <xf numFmtId="14" fontId="7" fillId="0" borderId="9" xfId="6" applyNumberFormat="1" applyFont="1" applyFill="1" applyBorder="1" applyAlignment="1" applyProtection="1">
      <protection locked="0"/>
    </xf>
    <xf numFmtId="0" fontId="7" fillId="0" borderId="9" xfId="6" applyFont="1" applyBorder="1" applyAlignment="1" applyProtection="1">
      <protection locked="0"/>
    </xf>
    <xf numFmtId="0" fontId="7" fillId="0" borderId="1" xfId="3" applyFont="1" applyBorder="1" applyAlignment="1" applyProtection="1">
      <protection locked="0"/>
    </xf>
    <xf numFmtId="0" fontId="7" fillId="0" borderId="9" xfId="3" applyFont="1" applyFill="1" applyBorder="1" applyAlignment="1" applyProtection="1">
      <protection locked="0"/>
    </xf>
    <xf numFmtId="0" fontId="7" fillId="0" borderId="1" xfId="3" applyFont="1" applyFill="1" applyBorder="1" applyAlignment="1" applyProtection="1">
      <protection locked="0"/>
    </xf>
    <xf numFmtId="0" fontId="7" fillId="0" borderId="25" xfId="3" applyFont="1" applyBorder="1" applyAlignment="1" applyProtection="1">
      <protection locked="0"/>
    </xf>
    <xf numFmtId="0" fontId="7" fillId="0" borderId="9" xfId="3" applyFont="1" applyBorder="1" applyAlignment="1" applyProtection="1">
      <protection locked="0"/>
    </xf>
    <xf numFmtId="14" fontId="7" fillId="0" borderId="25" xfId="3" applyNumberFormat="1" applyFont="1" applyBorder="1" applyAlignment="1" applyProtection="1">
      <protection locked="0"/>
    </xf>
    <xf numFmtId="14" fontId="7" fillId="0" borderId="25" xfId="3" applyNumberFormat="1" applyFont="1" applyFill="1" applyBorder="1" applyAlignment="1" applyProtection="1">
      <protection locked="0"/>
    </xf>
    <xf numFmtId="0" fontId="7" fillId="0" borderId="0" xfId="3" applyFont="1" applyBorder="1" applyAlignment="1" applyProtection="1">
      <protection locked="0"/>
    </xf>
    <xf numFmtId="14" fontId="7" fillId="0" borderId="1" xfId="3" applyNumberFormat="1" applyFont="1" applyBorder="1" applyAlignment="1" applyProtection="1">
      <protection locked="0"/>
    </xf>
    <xf numFmtId="14" fontId="7" fillId="0" borderId="9" xfId="3" applyNumberFormat="1" applyFont="1" applyFill="1" applyBorder="1" applyAlignment="1" applyProtection="1">
      <protection locked="0"/>
    </xf>
    <xf numFmtId="0" fontId="7" fillId="7" borderId="12" xfId="3" applyFill="1" applyBorder="1" applyAlignment="1">
      <alignment horizontal="center"/>
    </xf>
    <xf numFmtId="0" fontId="7" fillId="7" borderId="13" xfId="3" applyFill="1" applyBorder="1" applyAlignment="1">
      <alignment horizontal="center"/>
    </xf>
    <xf numFmtId="0" fontId="7" fillId="7" borderId="20" xfId="3" applyFill="1" applyBorder="1" applyAlignment="1">
      <alignment horizontal="center"/>
    </xf>
    <xf numFmtId="0" fontId="7" fillId="7" borderId="10" xfId="3" applyFill="1" applyBorder="1" applyAlignment="1">
      <alignment horizontal="center"/>
    </xf>
    <xf numFmtId="0" fontId="7" fillId="0" borderId="1" xfId="6" applyFont="1" applyBorder="1" applyAlignment="1" applyProtection="1">
      <alignment horizontal="center"/>
      <protection locked="0"/>
    </xf>
    <xf numFmtId="0" fontId="7" fillId="7" borderId="12" xfId="3" applyFill="1" applyBorder="1" applyAlignment="1" applyProtection="1">
      <alignment horizontal="left" wrapText="1"/>
    </xf>
    <xf numFmtId="0" fontId="7" fillId="7" borderId="15" xfId="3" applyFill="1" applyBorder="1" applyAlignment="1" applyProtection="1">
      <alignment horizontal="left" wrapText="1"/>
    </xf>
    <xf numFmtId="0" fontId="16" fillId="7" borderId="15" xfId="3" applyFont="1" applyFill="1" applyBorder="1" applyAlignment="1" applyProtection="1">
      <alignment horizontal="left" wrapText="1"/>
    </xf>
    <xf numFmtId="0" fontId="7" fillId="7" borderId="25" xfId="3" applyFill="1" applyBorder="1" applyAlignment="1" applyProtection="1">
      <alignment horizontal="left" wrapText="1"/>
    </xf>
    <xf numFmtId="0" fontId="7" fillId="7" borderId="24" xfId="3" applyFill="1" applyBorder="1" applyAlignment="1" applyProtection="1">
      <alignment horizontal="left" wrapText="1"/>
    </xf>
    <xf numFmtId="0" fontId="7" fillId="7" borderId="1" xfId="3" applyFill="1" applyBorder="1" applyAlignment="1" applyProtection="1">
      <alignment horizontal="left" wrapText="1"/>
    </xf>
    <xf numFmtId="14" fontId="7" fillId="0" borderId="3" xfId="3" applyNumberFormat="1" applyFont="1" applyBorder="1" applyAlignment="1" applyProtection="1">
      <alignment horizontal="left"/>
      <protection locked="0"/>
    </xf>
    <xf numFmtId="14" fontId="7" fillId="0" borderId="3" xfId="6" applyNumberFormat="1" applyFont="1" applyBorder="1" applyAlignment="1" applyProtection="1">
      <alignment horizontal="left"/>
      <protection locked="0"/>
    </xf>
    <xf numFmtId="14" fontId="7" fillId="0" borderId="10" xfId="6" applyNumberFormat="1" applyFont="1" applyBorder="1" applyAlignment="1" applyProtection="1">
      <alignment horizontal="left"/>
      <protection locked="0"/>
    </xf>
    <xf numFmtId="14" fontId="7" fillId="0" borderId="1" xfId="6" applyNumberFormat="1" applyFont="1" applyBorder="1" applyAlignment="1" applyProtection="1">
      <alignment horizontal="left"/>
      <protection locked="0"/>
    </xf>
    <xf numFmtId="14" fontId="7" fillId="0" borderId="13" xfId="6" applyNumberFormat="1" applyFont="1" applyBorder="1" applyAlignment="1" applyProtection="1">
      <alignment horizontal="left"/>
      <protection locked="0"/>
    </xf>
    <xf numFmtId="14" fontId="7" fillId="0" borderId="1" xfId="3" applyNumberFormat="1" applyFont="1" applyBorder="1" applyAlignment="1" applyProtection="1">
      <alignment horizontal="left"/>
      <protection locked="0"/>
    </xf>
    <xf numFmtId="14" fontId="7" fillId="0" borderId="25" xfId="3" applyNumberFormat="1" applyFont="1" applyBorder="1" applyAlignment="1" applyProtection="1">
      <alignment horizontal="left"/>
      <protection locked="0"/>
    </xf>
    <xf numFmtId="14" fontId="7" fillId="0" borderId="1" xfId="3" applyNumberFormat="1" applyFont="1" applyFill="1" applyBorder="1" applyAlignment="1" applyProtection="1">
      <alignment horizontal="left"/>
      <protection locked="0"/>
    </xf>
    <xf numFmtId="0" fontId="8" fillId="9" borderId="29" xfId="3" applyFont="1" applyFill="1" applyBorder="1" applyAlignment="1" applyProtection="1">
      <alignment horizontal="center" textRotation="90" wrapText="1"/>
    </xf>
    <xf numFmtId="0" fontId="8" fillId="9" borderId="30" xfId="3" applyFont="1" applyFill="1" applyBorder="1" applyAlignment="1" applyProtection="1">
      <alignment horizontal="center" textRotation="90" wrapText="1"/>
    </xf>
    <xf numFmtId="0" fontId="41" fillId="19" borderId="25" xfId="0" applyFont="1" applyFill="1" applyBorder="1" applyAlignment="1" applyProtection="1">
      <alignment horizontal="center"/>
      <protection locked="0"/>
    </xf>
    <xf numFmtId="0" fontId="41" fillId="21" borderId="25" xfId="0" applyFont="1" applyFill="1" applyBorder="1" applyAlignment="1" applyProtection="1">
      <alignment horizontal="center"/>
      <protection locked="0"/>
    </xf>
    <xf numFmtId="0" fontId="11" fillId="9" borderId="15" xfId="3" applyFont="1" applyFill="1" applyBorder="1" applyAlignment="1" applyProtection="1">
      <alignment horizontal="left" wrapText="1"/>
    </xf>
    <xf numFmtId="14" fontId="7" fillId="10" borderId="1" xfId="3" applyNumberFormat="1" applyFont="1" applyFill="1" applyBorder="1" applyAlignment="1" applyProtection="1">
      <alignment horizontal="left" wrapText="1"/>
      <protection locked="0"/>
    </xf>
    <xf numFmtId="0" fontId="7" fillId="10" borderId="2" xfId="3" applyFont="1" applyFill="1" applyBorder="1" applyAlignment="1" applyProtection="1">
      <alignment horizontal="left" wrapText="1"/>
      <protection locked="0"/>
    </xf>
    <xf numFmtId="0" fontId="11" fillId="9" borderId="31" xfId="3" applyFont="1" applyFill="1" applyBorder="1" applyAlignment="1" applyProtection="1">
      <alignment horizontal="left" wrapText="1"/>
    </xf>
    <xf numFmtId="0" fontId="7" fillId="9" borderId="1" xfId="3" applyFont="1" applyFill="1" applyBorder="1" applyAlignment="1" applyProtection="1">
      <alignment horizontal="left"/>
      <protection locked="0"/>
    </xf>
    <xf numFmtId="0" fontId="8" fillId="11" borderId="2" xfId="3" applyFont="1" applyFill="1" applyBorder="1" applyAlignment="1" applyProtection="1">
      <alignment horizontal="center"/>
    </xf>
    <xf numFmtId="0" fontId="8" fillId="11" borderId="30" xfId="3" applyFont="1" applyFill="1" applyBorder="1" applyAlignment="1" applyProtection="1">
      <alignment horizontal="center" textRotation="90" wrapText="1"/>
    </xf>
    <xf numFmtId="0" fontId="8" fillId="11" borderId="29" xfId="3" applyFont="1" applyFill="1" applyBorder="1" applyAlignment="1" applyProtection="1">
      <alignment horizontal="center" textRotation="90" wrapText="1"/>
    </xf>
    <xf numFmtId="0" fontId="11" fillId="11" borderId="12" xfId="3" applyFont="1" applyFill="1" applyBorder="1" applyAlignment="1">
      <alignment horizontal="left" wrapText="1"/>
    </xf>
    <xf numFmtId="14" fontId="7" fillId="10" borderId="1" xfId="3" applyNumberFormat="1" applyFill="1" applyBorder="1" applyAlignment="1" applyProtection="1">
      <alignment horizontal="left" wrapText="1"/>
      <protection locked="0"/>
    </xf>
    <xf numFmtId="0" fontId="7" fillId="11" borderId="0" xfId="3" applyFill="1" applyAlignment="1">
      <alignment horizontal="left"/>
    </xf>
    <xf numFmtId="0" fontId="11" fillId="11" borderId="0" xfId="3" applyFont="1" applyFill="1" applyBorder="1" applyAlignment="1" applyProtection="1">
      <alignment horizontal="left" wrapText="1"/>
    </xf>
    <xf numFmtId="14" fontId="7" fillId="10" borderId="4" xfId="3" applyNumberFormat="1" applyFont="1" applyFill="1" applyBorder="1" applyAlignment="1" applyProtection="1">
      <alignment horizontal="left" wrapText="1"/>
      <protection locked="0"/>
    </xf>
    <xf numFmtId="0" fontId="11" fillId="11" borderId="32" xfId="3" applyFont="1" applyFill="1" applyBorder="1" applyAlignment="1" applyProtection="1">
      <alignment horizontal="left" wrapText="1"/>
    </xf>
    <xf numFmtId="0" fontId="7" fillId="11" borderId="1" xfId="3" applyFont="1" applyFill="1" applyBorder="1" applyAlignment="1" applyProtection="1">
      <alignment horizontal="left"/>
      <protection locked="0"/>
    </xf>
    <xf numFmtId="0" fontId="8" fillId="12" borderId="30" xfId="3" applyFont="1" applyFill="1" applyBorder="1" applyAlignment="1" applyProtection="1">
      <alignment horizontal="center" textRotation="90" wrapText="1"/>
    </xf>
    <xf numFmtId="0" fontId="8" fillId="12" borderId="29" xfId="3" applyFont="1" applyFill="1" applyBorder="1" applyAlignment="1" applyProtection="1">
      <alignment horizontal="center" textRotation="90" wrapText="1"/>
    </xf>
    <xf numFmtId="0" fontId="11" fillId="12" borderId="12" xfId="3" applyFont="1" applyFill="1" applyBorder="1" applyAlignment="1">
      <alignment horizontal="left" wrapText="1"/>
    </xf>
    <xf numFmtId="0" fontId="7" fillId="12" borderId="0" xfId="3" applyFill="1" applyAlignment="1">
      <alignment horizontal="left"/>
    </xf>
    <xf numFmtId="0" fontId="11" fillId="12" borderId="0" xfId="3" applyFont="1" applyFill="1" applyBorder="1" applyAlignment="1" applyProtection="1">
      <alignment horizontal="left" wrapText="1"/>
    </xf>
    <xf numFmtId="0" fontId="11" fillId="12" borderId="32" xfId="3" applyFont="1" applyFill="1" applyBorder="1" applyAlignment="1" applyProtection="1">
      <alignment horizontal="left" wrapText="1"/>
    </xf>
    <xf numFmtId="0" fontId="7" fillId="12" borderId="1" xfId="3" applyFont="1" applyFill="1" applyBorder="1" applyAlignment="1" applyProtection="1">
      <alignment horizontal="left"/>
      <protection locked="0"/>
    </xf>
    <xf numFmtId="0" fontId="8" fillId="6" borderId="30" xfId="3" applyFont="1" applyFill="1" applyBorder="1" applyAlignment="1" applyProtection="1">
      <alignment horizontal="center" textRotation="90" wrapText="1"/>
    </xf>
    <xf numFmtId="0" fontId="8" fillId="6" borderId="29" xfId="3" applyFont="1" applyFill="1" applyBorder="1" applyAlignment="1" applyProtection="1">
      <alignment horizontal="center" textRotation="90" wrapText="1"/>
    </xf>
    <xf numFmtId="0" fontId="7" fillId="3" borderId="25" xfId="3" applyFont="1" applyFill="1" applyBorder="1" applyAlignment="1" applyProtection="1">
      <alignment horizontal="center"/>
      <protection locked="0"/>
    </xf>
    <xf numFmtId="0" fontId="11" fillId="12" borderId="1" xfId="3" applyFont="1" applyFill="1" applyBorder="1" applyAlignment="1">
      <alignment horizontal="left" wrapText="1"/>
    </xf>
    <xf numFmtId="0" fontId="7" fillId="6" borderId="24" xfId="3" applyFill="1" applyBorder="1" applyAlignment="1">
      <alignment horizontal="left"/>
    </xf>
    <xf numFmtId="0" fontId="11" fillId="6" borderId="24" xfId="3" applyFont="1" applyFill="1" applyBorder="1" applyAlignment="1" applyProtection="1">
      <alignment horizontal="left" wrapText="1"/>
    </xf>
    <xf numFmtId="0" fontId="11" fillId="6" borderId="25" xfId="3" applyFont="1" applyFill="1" applyBorder="1" applyAlignment="1" applyProtection="1">
      <alignment horizontal="left" wrapText="1"/>
    </xf>
    <xf numFmtId="0" fontId="7" fillId="6" borderId="1" xfId="3" applyFont="1" applyFill="1" applyBorder="1" applyAlignment="1" applyProtection="1">
      <alignment horizontal="left"/>
      <protection locked="0"/>
    </xf>
    <xf numFmtId="0" fontId="2" fillId="0" borderId="0" xfId="0" applyFont="1" applyAlignment="1" applyProtection="1">
      <alignment horizontal="right"/>
      <protection locked="0"/>
    </xf>
    <xf numFmtId="0" fontId="4" fillId="5" borderId="1" xfId="0" applyFont="1" applyFill="1" applyBorder="1" applyAlignment="1" applyProtection="1">
      <alignment horizontal="center"/>
      <protection locked="0"/>
    </xf>
    <xf numFmtId="14" fontId="4" fillId="2" borderId="1" xfId="0" applyNumberFormat="1" applyFont="1" applyFill="1" applyBorder="1" applyAlignment="1" applyProtection="1">
      <alignment horizontal="center"/>
      <protection locked="0"/>
    </xf>
    <xf numFmtId="0" fontId="4" fillId="2" borderId="1" xfId="0" applyFont="1" applyFill="1" applyBorder="1" applyAlignment="1" applyProtection="1">
      <alignment horizontal="center"/>
      <protection locked="0"/>
    </xf>
    <xf numFmtId="14" fontId="0" fillId="2" borderId="1" xfId="0" applyNumberFormat="1" applyFill="1" applyBorder="1" applyProtection="1">
      <protection locked="0"/>
    </xf>
    <xf numFmtId="0" fontId="0" fillId="18" borderId="2" xfId="0" applyFill="1" applyBorder="1" applyAlignment="1" applyProtection="1">
      <alignment horizontal="left"/>
      <protection locked="0"/>
    </xf>
    <xf numFmtId="0" fontId="0" fillId="18" borderId="3" xfId="0" applyFill="1" applyBorder="1" applyAlignment="1" applyProtection="1">
      <alignment horizontal="left"/>
      <protection locked="0"/>
    </xf>
    <xf numFmtId="0" fontId="0" fillId="18" borderId="4" xfId="0" applyFill="1" applyBorder="1" applyAlignment="1" applyProtection="1">
      <alignment horizontal="left"/>
      <protection locked="0"/>
    </xf>
    <xf numFmtId="0" fontId="0" fillId="0" borderId="4" xfId="0" applyBorder="1" applyAlignment="1" applyProtection="1">
      <protection locked="0"/>
    </xf>
    <xf numFmtId="166" fontId="0" fillId="0" borderId="1" xfId="0" applyNumberFormat="1" applyFill="1" applyBorder="1" applyAlignment="1" applyProtection="1">
      <alignment horizontal="right"/>
    </xf>
    <xf numFmtId="166" fontId="11" fillId="0" borderId="1" xfId="0" applyNumberFormat="1" applyFont="1" applyFill="1" applyBorder="1" applyAlignment="1" applyProtection="1">
      <alignment horizontal="right"/>
    </xf>
    <xf numFmtId="0" fontId="8" fillId="0" borderId="10" xfId="0" applyFont="1" applyBorder="1" applyAlignment="1" applyProtection="1">
      <alignment horizontal="center"/>
    </xf>
    <xf numFmtId="44" fontId="0" fillId="0" borderId="1" xfId="7" applyFont="1" applyFill="1" applyBorder="1" applyAlignment="1" applyProtection="1">
      <alignment horizontal="right"/>
    </xf>
    <xf numFmtId="166" fontId="0" fillId="0" borderId="1" xfId="0" applyNumberFormat="1" applyBorder="1" applyAlignment="1" applyProtection="1">
      <alignment horizontal="right"/>
    </xf>
    <xf numFmtId="166" fontId="11" fillId="4" borderId="1" xfId="0" applyNumberFormat="1" applyFont="1" applyFill="1" applyBorder="1" applyAlignment="1" applyProtection="1">
      <alignment horizontal="right"/>
    </xf>
    <xf numFmtId="44" fontId="0" fillId="0" borderId="1" xfId="7" applyFont="1" applyBorder="1" applyAlignment="1" applyProtection="1">
      <alignment horizontal="right"/>
    </xf>
    <xf numFmtId="0" fontId="8" fillId="0" borderId="0" xfId="0" applyFont="1" applyAlignment="1" applyProtection="1">
      <alignment horizontal="center"/>
    </xf>
    <xf numFmtId="0" fontId="36" fillId="0" borderId="0" xfId="0" applyFont="1" applyAlignment="1" applyProtection="1">
      <alignment horizontal="left" wrapText="1"/>
    </xf>
    <xf numFmtId="0" fontId="8" fillId="0" borderId="0" xfId="0" applyFont="1" applyAlignment="1" applyProtection="1">
      <alignment horizontal="left" wrapText="1"/>
    </xf>
    <xf numFmtId="0" fontId="8" fillId="0" borderId="16" xfId="0" applyFont="1" applyBorder="1" applyAlignment="1" applyProtection="1">
      <alignment horizontal="left" wrapText="1"/>
    </xf>
    <xf numFmtId="0" fontId="0" fillId="3" borderId="1" xfId="0" applyFill="1" applyBorder="1" applyAlignment="1" applyProtection="1">
      <alignment horizontal="center"/>
    </xf>
    <xf numFmtId="0" fontId="7" fillId="0" borderId="1" xfId="0" applyFont="1" applyBorder="1" applyAlignment="1" applyProtection="1"/>
    <xf numFmtId="0" fontId="0" fillId="0" borderId="1" xfId="0" applyBorder="1" applyAlignment="1" applyProtection="1"/>
    <xf numFmtId="0" fontId="7" fillId="3" borderId="9" xfId="0" applyFont="1" applyFill="1" applyBorder="1" applyAlignment="1" applyProtection="1">
      <alignment horizontal="center"/>
    </xf>
    <xf numFmtId="0" fontId="7" fillId="3" borderId="1" xfId="0" applyFont="1" applyFill="1" applyBorder="1" applyAlignment="1" applyProtection="1">
      <alignment horizontal="center"/>
    </xf>
    <xf numFmtId="0" fontId="2" fillId="0" borderId="15" xfId="0" applyFont="1" applyBorder="1" applyAlignment="1" applyProtection="1">
      <alignment horizontal="right"/>
      <protection locked="0"/>
    </xf>
    <xf numFmtId="0" fontId="2" fillId="0" borderId="16" xfId="0" applyFont="1" applyBorder="1" applyAlignment="1" applyProtection="1">
      <alignment horizontal="right"/>
      <protection locked="0"/>
    </xf>
    <xf numFmtId="0" fontId="3" fillId="16" borderId="2" xfId="0" applyFont="1" applyFill="1" applyBorder="1" applyAlignment="1" applyProtection="1">
      <alignment horizontal="center"/>
    </xf>
    <xf numFmtId="0" fontId="3" fillId="16" borderId="4" xfId="0" applyFont="1" applyFill="1" applyBorder="1" applyAlignment="1" applyProtection="1">
      <alignment horizontal="center"/>
    </xf>
    <xf numFmtId="0" fontId="3" fillId="0" borderId="15" xfId="0" applyFont="1" applyBorder="1" applyAlignment="1" applyProtection="1">
      <alignment horizontal="right"/>
      <protection locked="0"/>
    </xf>
    <xf numFmtId="0" fontId="3" fillId="0" borderId="0" xfId="0" applyFont="1" applyAlignment="1" applyProtection="1">
      <alignment horizontal="right"/>
      <protection locked="0"/>
    </xf>
    <xf numFmtId="0" fontId="3" fillId="0" borderId="16" xfId="0" applyFont="1" applyBorder="1" applyAlignment="1" applyProtection="1">
      <alignment horizontal="right"/>
      <protection locked="0"/>
    </xf>
    <xf numFmtId="0" fontId="0" fillId="2" borderId="2" xfId="0" applyFill="1" applyBorder="1" applyAlignment="1" applyProtection="1">
      <alignment horizontal="left"/>
      <protection locked="0"/>
    </xf>
    <xf numFmtId="0" fontId="0" fillId="2" borderId="4" xfId="0" applyFill="1" applyBorder="1" applyAlignment="1" applyProtection="1">
      <alignment horizontal="left"/>
      <protection locked="0"/>
    </xf>
    <xf numFmtId="0" fontId="0" fillId="2" borderId="3" xfId="0" applyFill="1" applyBorder="1" applyAlignment="1" applyProtection="1">
      <alignment horizontal="left"/>
      <protection locked="0"/>
    </xf>
    <xf numFmtId="0" fontId="4" fillId="0" borderId="21" xfId="0" applyFont="1" applyBorder="1" applyAlignment="1" applyProtection="1"/>
    <xf numFmtId="0" fontId="4" fillId="0" borderId="22" xfId="0" applyFont="1" applyBorder="1" applyAlignment="1" applyProtection="1"/>
    <xf numFmtId="0" fontId="4" fillId="27" borderId="36" xfId="0" applyFont="1" applyFill="1" applyBorder="1" applyAlignment="1" applyProtection="1">
      <alignment horizontal="center"/>
    </xf>
    <xf numFmtId="0" fontId="4" fillId="27" borderId="37" xfId="0" applyFont="1" applyFill="1" applyBorder="1" applyAlignment="1" applyProtection="1">
      <alignment horizontal="center"/>
    </xf>
    <xf numFmtId="0" fontId="4" fillId="27" borderId="6" xfId="0" applyFont="1" applyFill="1" applyBorder="1" applyAlignment="1" applyProtection="1">
      <alignment horizontal="center"/>
    </xf>
    <xf numFmtId="0" fontId="4" fillId="27" borderId="8" xfId="0" applyFont="1" applyFill="1" applyBorder="1" applyAlignment="1" applyProtection="1">
      <alignment horizontal="center"/>
    </xf>
    <xf numFmtId="0" fontId="4" fillId="27" borderId="33" xfId="0" applyFont="1" applyFill="1" applyBorder="1" applyAlignment="1" applyProtection="1">
      <alignment horizontal="center"/>
    </xf>
    <xf numFmtId="0" fontId="4" fillId="27" borderId="34" xfId="0" applyFont="1" applyFill="1" applyBorder="1" applyAlignment="1" applyProtection="1">
      <alignment horizontal="center"/>
    </xf>
    <xf numFmtId="0" fontId="0" fillId="3" borderId="12" xfId="0" applyFill="1" applyBorder="1" applyAlignment="1" applyProtection="1">
      <alignment horizontal="center"/>
    </xf>
    <xf numFmtId="0" fontId="0" fillId="3" borderId="14" xfId="0" applyFill="1" applyBorder="1" applyAlignment="1" applyProtection="1">
      <alignment horizontal="center"/>
    </xf>
    <xf numFmtId="0" fontId="23" fillId="0" borderId="0" xfId="0" applyFont="1" applyBorder="1" applyAlignment="1" applyProtection="1">
      <alignment horizontal="center"/>
    </xf>
    <xf numFmtId="0" fontId="23" fillId="6" borderId="12" xfId="0" applyFont="1" applyFill="1" applyBorder="1" applyAlignment="1" applyProtection="1">
      <alignment horizontal="left" vertical="top" wrapText="1"/>
      <protection locked="0"/>
    </xf>
    <xf numFmtId="0" fontId="23" fillId="6" borderId="13" xfId="0" applyFont="1" applyFill="1" applyBorder="1" applyAlignment="1" applyProtection="1">
      <alignment horizontal="left" vertical="top" wrapText="1"/>
      <protection locked="0"/>
    </xf>
    <xf numFmtId="0" fontId="23" fillId="6" borderId="14" xfId="0" applyFont="1" applyFill="1" applyBorder="1" applyAlignment="1" applyProtection="1">
      <alignment horizontal="left" vertical="top" wrapText="1"/>
      <protection locked="0"/>
    </xf>
    <xf numFmtId="0" fontId="23" fillId="6" borderId="15" xfId="0" applyFont="1" applyFill="1" applyBorder="1" applyAlignment="1" applyProtection="1">
      <alignment horizontal="left" vertical="top" wrapText="1"/>
      <protection locked="0"/>
    </xf>
    <xf numFmtId="0" fontId="23" fillId="6" borderId="0" xfId="0" applyFont="1" applyFill="1" applyBorder="1" applyAlignment="1" applyProtection="1">
      <alignment horizontal="left" vertical="top" wrapText="1"/>
      <protection locked="0"/>
    </xf>
    <xf numFmtId="0" fontId="23" fillId="6" borderId="16" xfId="0" applyFont="1" applyFill="1" applyBorder="1" applyAlignment="1" applyProtection="1">
      <alignment horizontal="left" vertical="top" wrapText="1"/>
      <protection locked="0"/>
    </xf>
    <xf numFmtId="0" fontId="23" fillId="6" borderId="20" xfId="0" applyFont="1" applyFill="1" applyBorder="1" applyAlignment="1" applyProtection="1">
      <alignment horizontal="left" vertical="top" wrapText="1"/>
      <protection locked="0"/>
    </xf>
    <xf numFmtId="0" fontId="23" fillId="6" borderId="10" xfId="0" applyFont="1" applyFill="1" applyBorder="1" applyAlignment="1" applyProtection="1">
      <alignment horizontal="left" vertical="top" wrapText="1"/>
      <protection locked="0"/>
    </xf>
    <xf numFmtId="0" fontId="23" fillId="6" borderId="23" xfId="0" applyFont="1" applyFill="1" applyBorder="1" applyAlignment="1" applyProtection="1">
      <alignment horizontal="left" vertical="top" wrapText="1"/>
      <protection locked="0"/>
    </xf>
    <xf numFmtId="170" fontId="23" fillId="6" borderId="20" xfId="0" applyNumberFormat="1" applyFont="1" applyFill="1" applyBorder="1" applyAlignment="1" applyProtection="1">
      <alignment horizontal="left" vertical="top" wrapText="1"/>
      <protection locked="0"/>
    </xf>
    <xf numFmtId="170" fontId="23" fillId="6" borderId="10" xfId="0" applyNumberFormat="1" applyFont="1" applyFill="1" applyBorder="1" applyAlignment="1" applyProtection="1">
      <alignment horizontal="left" vertical="top" wrapText="1"/>
      <protection locked="0"/>
    </xf>
    <xf numFmtId="0" fontId="23" fillId="6" borderId="20" xfId="0" applyFont="1" applyFill="1" applyBorder="1" applyAlignment="1" applyProtection="1">
      <alignment horizontal="left"/>
      <protection locked="0"/>
    </xf>
    <xf numFmtId="0" fontId="23" fillId="6" borderId="10" xfId="0" applyFont="1" applyFill="1" applyBorder="1" applyAlignment="1" applyProtection="1">
      <alignment horizontal="left"/>
      <protection locked="0"/>
    </xf>
    <xf numFmtId="0" fontId="15" fillId="0" borderId="0" xfId="0" applyFont="1" applyBorder="1" applyAlignment="1" applyProtection="1">
      <alignment horizontal="center" vertical="center"/>
    </xf>
    <xf numFmtId="0" fontId="8" fillId="12" borderId="1" xfId="3" applyFont="1" applyFill="1" applyBorder="1" applyAlignment="1" applyProtection="1">
      <alignment horizontal="center" textRotation="90" wrapText="1"/>
    </xf>
    <xf numFmtId="0" fontId="7" fillId="6" borderId="2" xfId="3" applyFill="1" applyBorder="1" applyAlignment="1" applyProtection="1">
      <alignment horizontal="center"/>
    </xf>
    <xf numFmtId="0" fontId="7" fillId="6" borderId="4" xfId="3" applyFill="1" applyBorder="1" applyAlignment="1" applyProtection="1">
      <alignment horizontal="center"/>
    </xf>
    <xf numFmtId="0" fontId="7" fillId="6" borderId="2" xfId="3" applyFill="1" applyBorder="1" applyAlignment="1">
      <alignment horizontal="center"/>
    </xf>
    <xf numFmtId="0" fontId="7" fillId="6" borderId="4" xfId="3" applyFill="1" applyBorder="1" applyAlignment="1">
      <alignment horizontal="center"/>
    </xf>
    <xf numFmtId="0" fontId="7" fillId="6" borderId="21" xfId="3" applyFill="1" applyBorder="1" applyAlignment="1" applyProtection="1">
      <alignment horizontal="center" wrapText="1"/>
    </xf>
    <xf numFmtId="0" fontId="7" fillId="6" borderId="11" xfId="3" applyFill="1" applyBorder="1" applyAlignment="1" applyProtection="1">
      <alignment horizontal="center" wrapText="1"/>
    </xf>
    <xf numFmtId="0" fontId="7" fillId="6" borderId="22" xfId="3" applyFill="1" applyBorder="1" applyAlignment="1" applyProtection="1">
      <alignment horizontal="center" wrapText="1"/>
    </xf>
    <xf numFmtId="0" fontId="8" fillId="3" borderId="1" xfId="3" applyFont="1" applyFill="1" applyBorder="1" applyAlignment="1">
      <alignment horizontal="center" textRotation="90" wrapText="1"/>
    </xf>
    <xf numFmtId="0" fontId="40" fillId="20" borderId="9" xfId="0" applyFont="1" applyFill="1" applyBorder="1" applyAlignment="1">
      <alignment horizontal="center" textRotation="90" wrapText="1"/>
    </xf>
    <xf numFmtId="0" fontId="40" fillId="20" borderId="24" xfId="0" applyFont="1" applyFill="1" applyBorder="1" applyAlignment="1">
      <alignment horizontal="center" textRotation="90" wrapText="1"/>
    </xf>
    <xf numFmtId="0" fontId="40" fillId="20" borderId="25" xfId="0" applyFont="1" applyFill="1" applyBorder="1" applyAlignment="1">
      <alignment horizontal="center" textRotation="90" wrapText="1"/>
    </xf>
    <xf numFmtId="0" fontId="7" fillId="6" borderId="3" xfId="3" applyNumberFormat="1" applyFont="1" applyFill="1" applyBorder="1" applyAlignment="1" applyProtection="1">
      <alignment horizontal="left"/>
      <protection locked="0"/>
    </xf>
    <xf numFmtId="0" fontId="7" fillId="6" borderId="4" xfId="3" applyNumberFormat="1" applyFont="1" applyFill="1" applyBorder="1" applyAlignment="1" applyProtection="1">
      <alignment horizontal="left"/>
      <protection locked="0"/>
    </xf>
    <xf numFmtId="0" fontId="7" fillId="12" borderId="28" xfId="3" applyFill="1" applyBorder="1" applyAlignment="1" applyProtection="1">
      <alignment horizontal="center" wrapText="1"/>
    </xf>
    <xf numFmtId="0" fontId="7" fillId="12" borderId="27" xfId="3" applyFill="1" applyBorder="1" applyAlignment="1" applyProtection="1">
      <alignment horizontal="center" wrapText="1"/>
    </xf>
    <xf numFmtId="0" fontId="7" fillId="9" borderId="17" xfId="3" applyFill="1" applyBorder="1" applyAlignment="1" applyProtection="1">
      <alignment horizontal="center"/>
    </xf>
    <xf numFmtId="0" fontId="7" fillId="9" borderId="18" xfId="3" applyFill="1" applyBorder="1" applyAlignment="1" applyProtection="1">
      <alignment horizontal="center"/>
    </xf>
    <xf numFmtId="0" fontId="7" fillId="9" borderId="19" xfId="3" applyFill="1" applyBorder="1" applyAlignment="1" applyProtection="1">
      <alignment horizontal="center"/>
    </xf>
    <xf numFmtId="0" fontId="7" fillId="9" borderId="20" xfId="3" applyFill="1" applyBorder="1" applyAlignment="1" applyProtection="1">
      <alignment horizontal="center"/>
    </xf>
    <xf numFmtId="0" fontId="7" fillId="9" borderId="23" xfId="3" applyFill="1" applyBorder="1" applyAlignment="1" applyProtection="1">
      <alignment horizontal="center"/>
    </xf>
    <xf numFmtId="0" fontId="7" fillId="12" borderId="21" xfId="3" applyFill="1" applyBorder="1" applyAlignment="1" applyProtection="1">
      <alignment horizontal="center" wrapText="1"/>
    </xf>
    <xf numFmtId="0" fontId="7" fillId="12" borderId="11" xfId="3" applyFill="1" applyBorder="1" applyAlignment="1" applyProtection="1">
      <alignment horizontal="center" wrapText="1"/>
    </xf>
    <xf numFmtId="0" fontId="7" fillId="12" borderId="22" xfId="3" applyFill="1" applyBorder="1" applyAlignment="1" applyProtection="1">
      <alignment horizontal="center" wrapText="1"/>
    </xf>
    <xf numFmtId="0" fontId="8" fillId="9" borderId="1" xfId="3" applyFont="1" applyFill="1" applyBorder="1" applyAlignment="1" applyProtection="1">
      <alignment horizontal="center" textRotation="90" wrapText="1"/>
    </xf>
    <xf numFmtId="0" fontId="40" fillId="19" borderId="9" xfId="0" applyFont="1" applyFill="1" applyBorder="1" applyAlignment="1">
      <alignment horizontal="center" textRotation="90" wrapText="1"/>
    </xf>
    <xf numFmtId="0" fontId="40" fillId="19" borderId="24" xfId="0" applyFont="1" applyFill="1" applyBorder="1" applyAlignment="1">
      <alignment horizontal="center" textRotation="90" wrapText="1"/>
    </xf>
    <xf numFmtId="0" fontId="40" fillId="19" borderId="25" xfId="0" applyFont="1" applyFill="1" applyBorder="1" applyAlignment="1">
      <alignment horizontal="center" textRotation="90" wrapText="1"/>
    </xf>
    <xf numFmtId="0" fontId="7" fillId="11" borderId="26" xfId="3" applyFill="1" applyBorder="1" applyAlignment="1" applyProtection="1">
      <alignment horizontal="center" wrapText="1"/>
    </xf>
    <xf numFmtId="0" fontId="7" fillId="11" borderId="27" xfId="3" applyFill="1" applyBorder="1" applyAlignment="1" applyProtection="1">
      <alignment horizontal="center" wrapText="1"/>
    </xf>
    <xf numFmtId="0" fontId="7" fillId="11" borderId="20" xfId="3" applyFill="1" applyBorder="1" applyAlignment="1" applyProtection="1">
      <alignment horizontal="center"/>
    </xf>
    <xf numFmtId="0" fontId="7" fillId="11" borderId="23" xfId="3" applyFill="1" applyBorder="1" applyAlignment="1" applyProtection="1">
      <alignment horizontal="center"/>
    </xf>
    <xf numFmtId="0" fontId="7" fillId="12" borderId="20" xfId="3" applyFill="1" applyBorder="1" applyAlignment="1" applyProtection="1">
      <alignment horizontal="center"/>
    </xf>
    <xf numFmtId="0" fontId="7" fillId="12" borderId="23" xfId="3" applyFill="1" applyBorder="1" applyAlignment="1" applyProtection="1">
      <alignment horizontal="center"/>
    </xf>
    <xf numFmtId="0" fontId="8" fillId="12" borderId="4" xfId="3" applyFont="1" applyFill="1" applyBorder="1" applyAlignment="1" applyProtection="1">
      <alignment horizontal="center" textRotation="90" wrapText="1"/>
    </xf>
    <xf numFmtId="0" fontId="11" fillId="8" borderId="2" xfId="3" applyFont="1" applyFill="1" applyBorder="1" applyAlignment="1">
      <alignment horizontal="center"/>
    </xf>
    <xf numFmtId="0" fontId="11" fillId="8" borderId="3" xfId="3" applyFont="1" applyFill="1" applyBorder="1" applyAlignment="1">
      <alignment horizontal="center"/>
    </xf>
    <xf numFmtId="0" fontId="11" fillId="8" borderId="4" xfId="3" applyFont="1" applyFill="1" applyBorder="1" applyAlignment="1">
      <alignment horizontal="center"/>
    </xf>
    <xf numFmtId="0" fontId="11" fillId="7" borderId="2" xfId="3" applyFont="1" applyFill="1" applyBorder="1" applyAlignment="1">
      <alignment horizontal="center"/>
    </xf>
    <xf numFmtId="0" fontId="11" fillId="7" borderId="3" xfId="3" applyFont="1" applyFill="1" applyBorder="1" applyAlignment="1">
      <alignment horizontal="center"/>
    </xf>
    <xf numFmtId="0" fontId="11" fillId="7" borderId="13" xfId="3" applyFont="1" applyFill="1" applyBorder="1" applyAlignment="1">
      <alignment horizontal="center"/>
    </xf>
    <xf numFmtId="0" fontId="11" fillId="7" borderId="4" xfId="3" applyFont="1" applyFill="1" applyBorder="1" applyAlignment="1">
      <alignment horizontal="center"/>
    </xf>
    <xf numFmtId="0" fontId="8" fillId="6" borderId="1" xfId="3" applyFont="1" applyFill="1" applyBorder="1" applyAlignment="1" applyProtection="1">
      <alignment horizontal="center" textRotation="90" wrapText="1"/>
    </xf>
    <xf numFmtId="0" fontId="8" fillId="6" borderId="4" xfId="3" applyFont="1" applyFill="1" applyBorder="1" applyAlignment="1" applyProtection="1">
      <alignment horizontal="center" textRotation="90" wrapText="1"/>
    </xf>
    <xf numFmtId="0" fontId="7" fillId="6" borderId="28" xfId="3" applyFill="1" applyBorder="1" applyAlignment="1" applyProtection="1">
      <alignment horizontal="center" wrapText="1"/>
    </xf>
    <xf numFmtId="0" fontId="7" fillId="6" borderId="27" xfId="3" applyFill="1" applyBorder="1" applyAlignment="1" applyProtection="1">
      <alignment horizontal="center" wrapText="1"/>
    </xf>
    <xf numFmtId="0" fontId="7" fillId="11" borderId="20" xfId="3" applyFill="1" applyBorder="1" applyAlignment="1">
      <alignment horizontal="center"/>
    </xf>
    <xf numFmtId="0" fontId="7" fillId="11" borderId="23" xfId="3" applyFill="1" applyBorder="1" applyAlignment="1">
      <alignment horizontal="center"/>
    </xf>
    <xf numFmtId="0" fontId="7" fillId="11" borderId="28" xfId="3" applyFill="1" applyBorder="1" applyAlignment="1" applyProtection="1">
      <alignment horizontal="center" wrapText="1"/>
    </xf>
    <xf numFmtId="0" fontId="7" fillId="11" borderId="21" xfId="3" applyFill="1" applyBorder="1" applyAlignment="1" applyProtection="1">
      <alignment horizontal="center" wrapText="1"/>
    </xf>
    <xf numFmtId="0" fontId="7" fillId="11" borderId="11" xfId="3" applyFill="1" applyBorder="1" applyAlignment="1" applyProtection="1">
      <alignment horizontal="center" wrapText="1"/>
    </xf>
    <xf numFmtId="0" fontId="7" fillId="11" borderId="22" xfId="3" applyFill="1" applyBorder="1" applyAlignment="1" applyProtection="1">
      <alignment horizontal="center" wrapText="1"/>
    </xf>
    <xf numFmtId="0" fontId="8" fillId="9" borderId="4" xfId="3" applyFont="1" applyFill="1" applyBorder="1" applyAlignment="1" applyProtection="1">
      <alignment horizontal="center" textRotation="90" wrapText="1"/>
    </xf>
    <xf numFmtId="0" fontId="8" fillId="6" borderId="2" xfId="3" applyFont="1" applyFill="1" applyBorder="1" applyAlignment="1" applyProtection="1">
      <alignment horizontal="center"/>
    </xf>
    <xf numFmtId="0" fontId="0" fillId="0" borderId="3" xfId="0" applyBorder="1" applyAlignment="1">
      <alignment horizontal="center"/>
    </xf>
    <xf numFmtId="0" fontId="0" fillId="0" borderId="4" xfId="0" applyBorder="1" applyAlignment="1">
      <alignment horizontal="center"/>
    </xf>
    <xf numFmtId="0" fontId="11" fillId="6" borderId="12" xfId="3" applyFont="1" applyFill="1" applyBorder="1" applyAlignment="1" applyProtection="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20" xfId="0" applyBorder="1" applyAlignment="1">
      <alignment horizontal="center" vertical="center"/>
    </xf>
    <xf numFmtId="0" fontId="0" fillId="0" borderId="10" xfId="0" applyBorder="1" applyAlignment="1">
      <alignment horizontal="center" vertical="center"/>
    </xf>
    <xf numFmtId="0" fontId="0" fillId="0" borderId="23" xfId="0" applyBorder="1" applyAlignment="1">
      <alignment horizontal="center" vertical="center"/>
    </xf>
    <xf numFmtId="0" fontId="7" fillId="7" borderId="9" xfId="3" applyFont="1" applyFill="1" applyBorder="1" applyAlignment="1" applyProtection="1">
      <alignment horizontal="center" textRotation="90"/>
    </xf>
    <xf numFmtId="0" fontId="7" fillId="7" borderId="24" xfId="3" applyFont="1" applyFill="1" applyBorder="1" applyAlignment="1" applyProtection="1">
      <alignment horizontal="center" textRotation="90"/>
    </xf>
    <xf numFmtId="0" fontId="7" fillId="7" borderId="25" xfId="3" applyFont="1" applyFill="1" applyBorder="1" applyAlignment="1" applyProtection="1">
      <alignment horizontal="center" textRotation="90"/>
    </xf>
    <xf numFmtId="0" fontId="7" fillId="6" borderId="2" xfId="3" applyFont="1" applyFill="1" applyBorder="1" applyAlignment="1" applyProtection="1">
      <alignment horizontal="left"/>
      <protection locked="0"/>
    </xf>
    <xf numFmtId="0" fontId="7" fillId="6" borderId="3" xfId="3" applyFill="1" applyBorder="1" applyAlignment="1" applyProtection="1">
      <alignment horizontal="left"/>
      <protection locked="0"/>
    </xf>
    <xf numFmtId="0" fontId="7" fillId="9" borderId="20" xfId="3" applyFill="1" applyBorder="1" applyAlignment="1">
      <alignment horizontal="center"/>
    </xf>
    <xf numFmtId="0" fontId="7" fillId="9" borderId="23" xfId="3" applyFill="1" applyBorder="1" applyAlignment="1">
      <alignment horizontal="center"/>
    </xf>
    <xf numFmtId="0" fontId="7" fillId="6" borderId="2" xfId="3" applyFont="1" applyFill="1" applyBorder="1" applyAlignment="1" applyProtection="1">
      <alignment horizontal="left" vertical="center"/>
      <protection locked="0"/>
    </xf>
    <xf numFmtId="0" fontId="7" fillId="6" borderId="3" xfId="3" applyFill="1" applyBorder="1" applyAlignment="1" applyProtection="1">
      <alignment horizontal="left" vertical="center"/>
      <protection locked="0"/>
    </xf>
    <xf numFmtId="0" fontId="7" fillId="6" borderId="4" xfId="3" applyFill="1" applyBorder="1" applyAlignment="1" applyProtection="1">
      <alignment horizontal="left" vertical="center"/>
      <protection locked="0"/>
    </xf>
    <xf numFmtId="49" fontId="7" fillId="6" borderId="3" xfId="3" applyNumberFormat="1" applyFont="1" applyFill="1" applyBorder="1" applyAlignment="1" applyProtection="1">
      <alignment horizontal="left"/>
      <protection locked="0"/>
    </xf>
    <xf numFmtId="49" fontId="7" fillId="6" borderId="4" xfId="3" applyNumberFormat="1" applyFont="1" applyFill="1" applyBorder="1" applyAlignment="1" applyProtection="1">
      <alignment horizontal="left"/>
      <protection locked="0"/>
    </xf>
    <xf numFmtId="0" fontId="7" fillId="7" borderId="15" xfId="3" applyFill="1" applyBorder="1" applyAlignment="1" applyProtection="1">
      <alignment horizontal="center" textRotation="90" wrapText="1"/>
    </xf>
    <xf numFmtId="0" fontId="7" fillId="7" borderId="20" xfId="3" applyFill="1" applyBorder="1" applyAlignment="1" applyProtection="1">
      <alignment horizontal="center" textRotation="90" wrapText="1"/>
    </xf>
    <xf numFmtId="0" fontId="7" fillId="9" borderId="10" xfId="3" applyFill="1" applyBorder="1" applyAlignment="1" applyProtection="1">
      <alignment horizontal="center"/>
    </xf>
    <xf numFmtId="0" fontId="7" fillId="7" borderId="12" xfId="3" applyFill="1" applyBorder="1" applyAlignment="1" applyProtection="1">
      <alignment horizontal="center" textRotation="90" wrapText="1"/>
    </xf>
    <xf numFmtId="0" fontId="7" fillId="7" borderId="25" xfId="3" applyFill="1" applyBorder="1" applyAlignment="1" applyProtection="1">
      <alignment horizontal="center" textRotation="90" wrapText="1"/>
    </xf>
    <xf numFmtId="0" fontId="7" fillId="6" borderId="3" xfId="3" applyNumberFormat="1" applyFill="1" applyBorder="1" applyAlignment="1" applyProtection="1">
      <alignment horizontal="left"/>
      <protection locked="0"/>
    </xf>
    <xf numFmtId="0" fontId="7" fillId="6" borderId="4" xfId="3" applyNumberFormat="1" applyFill="1" applyBorder="1" applyAlignment="1" applyProtection="1">
      <alignment horizontal="left"/>
      <protection locked="0"/>
    </xf>
    <xf numFmtId="0" fontId="7" fillId="9" borderId="21" xfId="3" applyFill="1" applyBorder="1" applyAlignment="1" applyProtection="1">
      <alignment horizontal="center" wrapText="1"/>
    </xf>
    <xf numFmtId="0" fontId="7" fillId="9" borderId="11" xfId="3" applyFill="1" applyBorder="1" applyAlignment="1" applyProtection="1">
      <alignment horizontal="center" wrapText="1"/>
    </xf>
    <xf numFmtId="0" fontId="7" fillId="9" borderId="22" xfId="3" applyFill="1" applyBorder="1" applyAlignment="1" applyProtection="1">
      <alignment horizontal="center" wrapText="1"/>
    </xf>
    <xf numFmtId="0" fontId="7" fillId="9" borderId="26" xfId="3" applyFill="1" applyBorder="1" applyAlignment="1" applyProtection="1">
      <alignment horizontal="center" wrapText="1"/>
    </xf>
    <xf numFmtId="0" fontId="7" fillId="9" borderId="27" xfId="3" applyFill="1" applyBorder="1" applyAlignment="1" applyProtection="1">
      <alignment horizontal="center" wrapText="1"/>
    </xf>
    <xf numFmtId="0" fontId="7" fillId="9" borderId="28" xfId="3" applyFill="1" applyBorder="1" applyAlignment="1" applyProtection="1">
      <alignment horizontal="center" wrapText="1"/>
    </xf>
    <xf numFmtId="0" fontId="7" fillId="7" borderId="16" xfId="3" applyFill="1" applyBorder="1" applyAlignment="1" applyProtection="1">
      <alignment horizontal="center" textRotation="90" wrapText="1"/>
    </xf>
    <xf numFmtId="0" fontId="7" fillId="7" borderId="23" xfId="3" applyFill="1" applyBorder="1" applyAlignment="1" applyProtection="1">
      <alignment horizontal="center" textRotation="90" wrapText="1"/>
    </xf>
    <xf numFmtId="0" fontId="8" fillId="9" borderId="2" xfId="3" applyFont="1" applyFill="1" applyBorder="1" applyAlignment="1" applyProtection="1">
      <alignment horizontal="center"/>
    </xf>
    <xf numFmtId="0" fontId="11" fillId="9" borderId="12" xfId="3" applyFont="1" applyFill="1" applyBorder="1" applyAlignment="1" applyProtection="1">
      <alignment horizontal="center" vertical="center"/>
    </xf>
    <xf numFmtId="0" fontId="11" fillId="11" borderId="12" xfId="3" applyFont="1" applyFill="1" applyBorder="1" applyAlignment="1" applyProtection="1">
      <alignment horizontal="center" vertical="center"/>
    </xf>
    <xf numFmtId="0" fontId="0" fillId="0" borderId="15" xfId="0" applyBorder="1" applyAlignment="1">
      <alignment horizontal="center" vertical="center"/>
    </xf>
    <xf numFmtId="0" fontId="0" fillId="0" borderId="0" xfId="0" applyAlignment="1">
      <alignment horizontal="center" vertical="center"/>
    </xf>
    <xf numFmtId="0" fontId="0" fillId="0" borderId="16" xfId="0" applyBorder="1" applyAlignment="1">
      <alignment horizontal="center" vertical="center"/>
    </xf>
    <xf numFmtId="0" fontId="8" fillId="12" borderId="2" xfId="3" applyFont="1" applyFill="1" applyBorder="1" applyAlignment="1" applyProtection="1">
      <alignment horizontal="center"/>
    </xf>
    <xf numFmtId="0" fontId="11" fillId="12" borderId="12" xfId="3" applyFont="1" applyFill="1" applyBorder="1" applyAlignment="1" applyProtection="1">
      <alignment horizontal="center" vertical="center"/>
    </xf>
    <xf numFmtId="0" fontId="7" fillId="11" borderId="3" xfId="3" applyFill="1" applyBorder="1" applyAlignment="1" applyProtection="1">
      <alignment horizontal="center"/>
    </xf>
    <xf numFmtId="0" fontId="7" fillId="11" borderId="17" xfId="3" applyFill="1" applyBorder="1" applyAlignment="1" applyProtection="1">
      <alignment horizontal="center"/>
    </xf>
    <xf numFmtId="0" fontId="7" fillId="11" borderId="18" xfId="3" applyFill="1" applyBorder="1" applyAlignment="1" applyProtection="1">
      <alignment horizontal="center"/>
    </xf>
    <xf numFmtId="0" fontId="7" fillId="11" borderId="19" xfId="3" applyFill="1" applyBorder="1" applyAlignment="1" applyProtection="1">
      <alignment horizontal="center"/>
    </xf>
    <xf numFmtId="0" fontId="8" fillId="11" borderId="1" xfId="3" applyFont="1" applyFill="1" applyBorder="1" applyAlignment="1" applyProtection="1">
      <alignment horizontal="center" textRotation="90" wrapText="1"/>
    </xf>
    <xf numFmtId="0" fontId="8" fillId="11" borderId="4" xfId="3" applyFont="1" applyFill="1" applyBorder="1" applyAlignment="1" applyProtection="1">
      <alignment horizontal="center" textRotation="90" wrapText="1"/>
    </xf>
    <xf numFmtId="0" fontId="7" fillId="12" borderId="20" xfId="3" applyFill="1" applyBorder="1" applyAlignment="1">
      <alignment horizontal="center"/>
    </xf>
    <xf numFmtId="0" fontId="7" fillId="12" borderId="23" xfId="3" applyFill="1" applyBorder="1" applyAlignment="1">
      <alignment horizontal="center"/>
    </xf>
    <xf numFmtId="0" fontId="7" fillId="12" borderId="17" xfId="3" applyFill="1" applyBorder="1" applyAlignment="1" applyProtection="1">
      <alignment horizontal="center"/>
    </xf>
    <xf numFmtId="0" fontId="7" fillId="12" borderId="18" xfId="3" applyFill="1" applyBorder="1" applyAlignment="1" applyProtection="1">
      <alignment horizontal="center"/>
    </xf>
    <xf numFmtId="0" fontId="7" fillId="12" borderId="19" xfId="3" applyFill="1" applyBorder="1" applyAlignment="1" applyProtection="1">
      <alignment horizontal="center"/>
    </xf>
    <xf numFmtId="0" fontId="7" fillId="6" borderId="17" xfId="3" applyFill="1" applyBorder="1" applyAlignment="1" applyProtection="1">
      <alignment horizontal="center"/>
    </xf>
    <xf numFmtId="0" fontId="7" fillId="6" borderId="18" xfId="3" applyFill="1" applyBorder="1" applyAlignment="1" applyProtection="1">
      <alignment horizontal="center"/>
    </xf>
    <xf numFmtId="0" fontId="7" fillId="6" borderId="19" xfId="3" applyFill="1" applyBorder="1" applyAlignment="1" applyProtection="1">
      <alignment horizontal="center"/>
    </xf>
    <xf numFmtId="164" fontId="4" fillId="15" borderId="12" xfId="0" applyNumberFormat="1" applyFont="1" applyFill="1" applyBorder="1" applyAlignment="1" applyProtection="1">
      <alignment horizontal="left"/>
    </xf>
    <xf numFmtId="164" fontId="4" fillId="15" borderId="14" xfId="0" applyNumberFormat="1" applyFont="1" applyFill="1" applyBorder="1" applyAlignment="1" applyProtection="1">
      <alignment horizontal="left"/>
    </xf>
    <xf numFmtId="0" fontId="37" fillId="0" borderId="0" xfId="0" applyFont="1" applyAlignment="1" applyProtection="1">
      <alignment horizontal="left"/>
    </xf>
    <xf numFmtId="167" fontId="4" fillId="24" borderId="2" xfId="0" applyNumberFormat="1" applyFont="1" applyFill="1" applyBorder="1" applyAlignment="1" applyProtection="1">
      <alignment horizontal="center"/>
    </xf>
    <xf numFmtId="167" fontId="4" fillId="24" borderId="4" xfId="0" applyNumberFormat="1" applyFont="1" applyFill="1" applyBorder="1" applyAlignment="1" applyProtection="1">
      <alignment horizontal="center"/>
    </xf>
    <xf numFmtId="0" fontId="4" fillId="0" borderId="0" xfId="0" applyFont="1" applyFill="1" applyAlignment="1" applyProtection="1">
      <alignment horizontal="left" wrapText="1"/>
    </xf>
    <xf numFmtId="164" fontId="4" fillId="25" borderId="6" xfId="0" applyNumberFormat="1" applyFont="1" applyFill="1" applyBorder="1" applyAlignment="1" applyProtection="1">
      <alignment horizontal="right"/>
    </xf>
    <xf numFmtId="164" fontId="4" fillId="25" borderId="7" xfId="0" applyNumberFormat="1" applyFont="1" applyFill="1" applyBorder="1" applyAlignment="1" applyProtection="1">
      <alignment horizontal="right"/>
    </xf>
    <xf numFmtId="0" fontId="4" fillId="23" borderId="0" xfId="0" applyFont="1" applyFill="1" applyAlignment="1" applyProtection="1">
      <alignment horizontal="center"/>
    </xf>
    <xf numFmtId="0" fontId="4" fillId="25" borderId="0" xfId="0" applyFont="1" applyFill="1" applyAlignment="1" applyProtection="1">
      <alignment horizontal="center"/>
    </xf>
    <xf numFmtId="167" fontId="0" fillId="15" borderId="15" xfId="0" applyNumberFormat="1" applyFont="1" applyFill="1" applyBorder="1" applyAlignment="1" applyProtection="1">
      <alignment horizontal="left"/>
    </xf>
    <xf numFmtId="167" fontId="0" fillId="15" borderId="16" xfId="0" applyNumberFormat="1" applyFont="1" applyFill="1" applyBorder="1" applyAlignment="1" applyProtection="1">
      <alignment horizontal="left"/>
    </xf>
    <xf numFmtId="167" fontId="4" fillId="15" borderId="15" xfId="0" applyNumberFormat="1" applyFont="1" applyFill="1" applyBorder="1" applyAlignment="1" applyProtection="1">
      <alignment horizontal="left"/>
    </xf>
    <xf numFmtId="167" fontId="4" fillId="15" borderId="16" xfId="0" applyNumberFormat="1" applyFont="1" applyFill="1" applyBorder="1" applyAlignment="1" applyProtection="1">
      <alignment horizontal="left"/>
    </xf>
    <xf numFmtId="167" fontId="4" fillId="15" borderId="0" xfId="0" applyNumberFormat="1" applyFont="1" applyFill="1" applyBorder="1" applyAlignment="1" applyProtection="1">
      <alignment horizontal="left"/>
    </xf>
    <xf numFmtId="0" fontId="42" fillId="0" borderId="0" xfId="0" applyFont="1" applyAlignment="1">
      <alignment horizontal="center"/>
    </xf>
    <xf numFmtId="0" fontId="1" fillId="0" borderId="0" xfId="0" applyFont="1" applyAlignment="1" applyProtection="1">
      <alignment horizontal="center"/>
    </xf>
    <xf numFmtId="167" fontId="0" fillId="15" borderId="12" xfId="0" applyNumberFormat="1" applyFont="1" applyFill="1" applyBorder="1" applyAlignment="1" applyProtection="1">
      <alignment horizontal="left"/>
    </xf>
    <xf numFmtId="167" fontId="0" fillId="15" borderId="14" xfId="0" applyNumberFormat="1" applyFont="1" applyFill="1" applyBorder="1" applyAlignment="1" applyProtection="1">
      <alignment horizontal="left"/>
    </xf>
    <xf numFmtId="0" fontId="0" fillId="2" borderId="2" xfId="0" applyFill="1" applyBorder="1" applyAlignment="1" applyProtection="1">
      <alignment horizontal="center"/>
      <protection locked="0"/>
    </xf>
    <xf numFmtId="0" fontId="0" fillId="2" borderId="3" xfId="0" applyFill="1" applyBorder="1" applyAlignment="1" applyProtection="1">
      <alignment horizontal="center"/>
      <protection locked="0"/>
    </xf>
    <xf numFmtId="0" fontId="0" fillId="2" borderId="4" xfId="0" applyFill="1" applyBorder="1" applyAlignment="1" applyProtection="1">
      <alignment horizontal="center"/>
      <protection locked="0"/>
    </xf>
    <xf numFmtId="0" fontId="7" fillId="0" borderId="0" xfId="3" applyFont="1" applyFill="1" applyAlignment="1">
      <alignment horizontal="left"/>
    </xf>
    <xf numFmtId="0" fontId="23" fillId="0" borderId="0" xfId="3" applyFont="1" applyFill="1" applyAlignment="1">
      <alignment horizontal="left"/>
    </xf>
    <xf numFmtId="0" fontId="23" fillId="0" borderId="0" xfId="3" applyFont="1" applyFill="1" applyAlignment="1">
      <alignment horizontal="center"/>
    </xf>
    <xf numFmtId="0" fontId="23" fillId="0" borderId="0" xfId="3" applyFont="1" applyFill="1" applyBorder="1" applyAlignment="1">
      <alignment horizontal="left"/>
    </xf>
    <xf numFmtId="0" fontId="28" fillId="0" borderId="0" xfId="3" applyFont="1" applyFill="1" applyAlignment="1">
      <alignment horizontal="left"/>
    </xf>
    <xf numFmtId="0" fontId="7" fillId="0" borderId="0" xfId="6" applyFont="1" applyFill="1" applyBorder="1" applyAlignment="1">
      <alignment horizontal="justify" wrapText="1"/>
    </xf>
    <xf numFmtId="0" fontId="7" fillId="0" borderId="0" xfId="3" applyFill="1" applyAlignment="1">
      <alignment horizontal="left"/>
    </xf>
    <xf numFmtId="0" fontId="7" fillId="0" borderId="0" xfId="3" applyFont="1" applyFill="1" applyAlignment="1">
      <alignment horizontal="right"/>
    </xf>
    <xf numFmtId="0" fontId="7" fillId="0" borderId="0" xfId="3" applyFill="1" applyAlignment="1">
      <alignment horizontal="right"/>
    </xf>
    <xf numFmtId="4" fontId="14" fillId="0" borderId="0" xfId="3" applyNumberFormat="1" applyFont="1" applyFill="1" applyAlignment="1" applyProtection="1">
      <alignment horizontal="right"/>
      <protection locked="0"/>
    </xf>
    <xf numFmtId="0" fontId="11" fillId="0" borderId="0" xfId="3" applyFont="1" applyFill="1" applyAlignment="1" applyProtection="1">
      <alignment horizontal="center"/>
      <protection hidden="1"/>
    </xf>
    <xf numFmtId="0" fontId="11" fillId="0" borderId="0" xfId="3" applyFont="1" applyFill="1" applyAlignment="1">
      <alignment horizontal="left"/>
    </xf>
    <xf numFmtId="0" fontId="7" fillId="0" borderId="0" xfId="3" applyFont="1" applyFill="1" applyAlignment="1">
      <alignment horizontal="justify"/>
    </xf>
    <xf numFmtId="0" fontId="7" fillId="0" borderId="0" xfId="3" applyFont="1" applyFill="1" applyAlignment="1">
      <alignment horizontal="justify" wrapText="1"/>
    </xf>
    <xf numFmtId="14" fontId="7" fillId="0" borderId="0" xfId="3" applyNumberFormat="1" applyFill="1" applyAlignment="1">
      <alignment horizontal="center"/>
    </xf>
    <xf numFmtId="0" fontId="7" fillId="0" borderId="0" xfId="6" applyFont="1" applyAlignment="1">
      <alignment horizontal="justify" wrapText="1"/>
    </xf>
    <xf numFmtId="14" fontId="7" fillId="0" borderId="0" xfId="3" applyNumberFormat="1" applyFont="1" applyFill="1" applyAlignment="1">
      <alignment horizontal="center" wrapText="1"/>
    </xf>
    <xf numFmtId="0" fontId="7" fillId="0" borderId="0" xfId="3" applyFont="1" applyFill="1" applyAlignment="1">
      <alignment horizontal="center" wrapText="1"/>
    </xf>
    <xf numFmtId="4" fontId="7" fillId="0" borderId="0" xfId="3" applyNumberFormat="1" applyFill="1" applyAlignment="1">
      <alignment horizontal="right"/>
    </xf>
    <xf numFmtId="49" fontId="7" fillId="0" borderId="0" xfId="3" applyNumberFormat="1" applyFont="1" applyFill="1" applyAlignment="1">
      <alignment horizontal="left"/>
    </xf>
    <xf numFmtId="0" fontId="7" fillId="0" borderId="0" xfId="3" applyNumberFormat="1" applyFill="1" applyAlignment="1">
      <alignment horizontal="left"/>
    </xf>
    <xf numFmtId="1" fontId="7" fillId="0" borderId="0" xfId="3" applyNumberFormat="1" applyFill="1" applyAlignment="1">
      <alignment horizontal="left"/>
    </xf>
    <xf numFmtId="0" fontId="7" fillId="0" borderId="0" xfId="3" applyNumberFormat="1" applyFont="1" applyFill="1" applyAlignment="1">
      <alignment horizontal="left"/>
    </xf>
    <xf numFmtId="0" fontId="34" fillId="0" borderId="0" xfId="3" applyFont="1" applyFill="1" applyAlignment="1">
      <alignment horizontal="center"/>
    </xf>
    <xf numFmtId="0" fontId="7" fillId="0" borderId="0" xfId="3" applyFont="1" applyFill="1" applyAlignment="1">
      <alignment wrapText="1"/>
    </xf>
    <xf numFmtId="0" fontId="26" fillId="0" borderId="0" xfId="3" applyFont="1" applyFill="1" applyAlignment="1">
      <alignment horizontal="center"/>
    </xf>
    <xf numFmtId="0" fontId="23" fillId="0" borderId="0" xfId="3" applyFont="1" applyFill="1" applyBorder="1" applyAlignment="1">
      <alignment horizontal="center"/>
    </xf>
    <xf numFmtId="0" fontId="7" fillId="0" borderId="0" xfId="3" applyAlignment="1">
      <alignment horizontal="left"/>
    </xf>
    <xf numFmtId="0" fontId="23" fillId="0" borderId="0" xfId="3" applyFont="1" applyAlignment="1">
      <alignment horizontal="left"/>
    </xf>
    <xf numFmtId="0" fontId="23" fillId="0" borderId="0" xfId="3" applyFont="1" applyAlignment="1">
      <alignment horizontal="center"/>
    </xf>
    <xf numFmtId="0" fontId="23" fillId="0" borderId="0" xfId="3" applyFont="1" applyBorder="1" applyAlignment="1">
      <alignment horizontal="center"/>
    </xf>
    <xf numFmtId="0" fontId="28" fillId="0" borderId="0" xfId="3" applyFont="1" applyAlignment="1">
      <alignment horizontal="left"/>
    </xf>
    <xf numFmtId="0" fontId="11" fillId="0" borderId="0" xfId="3" applyFont="1" applyAlignment="1">
      <alignment horizontal="left"/>
    </xf>
    <xf numFmtId="0" fontId="7" fillId="0" borderId="0" xfId="3" applyFont="1" applyAlignment="1">
      <alignment horizontal="justify"/>
    </xf>
    <xf numFmtId="0" fontId="7" fillId="0" borderId="0" xfId="3" applyFont="1" applyAlignment="1">
      <alignment horizontal="justify" wrapText="1"/>
    </xf>
    <xf numFmtId="14" fontId="7" fillId="0" borderId="0" xfId="3" applyNumberFormat="1" applyAlignment="1">
      <alignment horizontal="center"/>
    </xf>
    <xf numFmtId="14" fontId="7" fillId="0" borderId="0" xfId="3" applyNumberFormat="1" applyFont="1" applyAlignment="1">
      <alignment horizontal="center" wrapText="1"/>
    </xf>
    <xf numFmtId="0" fontId="7" fillId="0" borderId="0" xfId="3" applyFont="1" applyAlignment="1">
      <alignment horizontal="center" wrapText="1"/>
    </xf>
    <xf numFmtId="4" fontId="7" fillId="0" borderId="0" xfId="3" applyNumberFormat="1" applyAlignment="1">
      <alignment horizontal="right"/>
    </xf>
    <xf numFmtId="1" fontId="7" fillId="0" borderId="0" xfId="3" applyNumberFormat="1" applyAlignment="1">
      <alignment horizontal="left"/>
    </xf>
    <xf numFmtId="0" fontId="34" fillId="0" borderId="0" xfId="3" applyFont="1" applyAlignment="1">
      <alignment horizontal="center"/>
    </xf>
    <xf numFmtId="0" fontId="7" fillId="0" borderId="0" xfId="3" applyFont="1" applyAlignment="1">
      <alignment wrapText="1"/>
    </xf>
    <xf numFmtId="0" fontId="26" fillId="0" borderId="0" xfId="3" applyFont="1" applyAlignment="1">
      <alignment horizontal="center"/>
    </xf>
  </cellXfs>
  <cellStyles count="8">
    <cellStyle name="%" xfId="6"/>
    <cellStyle name="Dezimal" xfId="1" builtinId="3"/>
    <cellStyle name="Hyperlink" xfId="4" builtinId="8"/>
    <cellStyle name="Hyperlink_kstm1.0-opr2011-XXXXX-2010-101201" xfId="5"/>
    <cellStyle name="Prozent" xfId="2" builtinId="5"/>
    <cellStyle name="Standard" xfId="0" builtinId="0"/>
    <cellStyle name="Standard_kstm1.0-opr2011-XXXXX-2010-101201" xfId="3"/>
    <cellStyle name="Währung" xfId="7" builtinId="4"/>
  </cellStyles>
  <dxfs count="4">
    <dxf>
      <font>
        <color auto="1"/>
      </font>
      <fill>
        <patternFill patternType="none">
          <bgColor indexed="65"/>
        </patternFill>
      </fill>
    </dxf>
    <dxf>
      <font>
        <color auto="1"/>
      </font>
      <fill>
        <patternFill patternType="none">
          <bgColor indexed="65"/>
        </patternFill>
      </fill>
    </dxf>
    <dxf>
      <font>
        <color auto="1"/>
      </font>
      <fill>
        <patternFill patternType="none">
          <bgColor indexed="65"/>
        </patternFill>
      </fill>
    </dxf>
    <dxf>
      <font>
        <color theme="0"/>
      </font>
    </dxf>
  </dxfs>
  <tableStyles count="0" defaultTableStyle="TableStyleMedium2" defaultPivotStyle="PivotStyleLight16"/>
  <colors>
    <mruColors>
      <color rgb="FFFFCC66"/>
      <color rgb="FFCCFFFF"/>
      <color rgb="FF66CCFF"/>
      <color rgb="FFFFFF99"/>
      <color rgb="FFFF9966"/>
      <color rgb="FFCCFF33"/>
      <color rgb="FFFF3300"/>
      <color rgb="FF66FFCC"/>
      <color rgb="FFFF99FF"/>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0</xdr:col>
      <xdr:colOff>19050</xdr:colOff>
      <xdr:row>0</xdr:row>
      <xdr:rowOff>28575</xdr:rowOff>
    </xdr:from>
    <xdr:to>
      <xdr:col>1</xdr:col>
      <xdr:colOff>123825</xdr:colOff>
      <xdr:row>4</xdr:row>
      <xdr:rowOff>114300</xdr:rowOff>
    </xdr:to>
    <xdr:pic>
      <xdr:nvPicPr>
        <xdr:cNvPr id="2" name="Picture 1">
          <a:extLst>
            <a:ext uri="{FF2B5EF4-FFF2-40B4-BE49-F238E27FC236}">
              <a16:creationId xmlns:a16="http://schemas.microsoft.com/office/drawing/2014/main" xmlns="" id="{00000000-0008-0000-0A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19050" y="28575"/>
          <a:ext cx="866775" cy="117157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7</xdr:col>
      <xdr:colOff>295275</xdr:colOff>
      <xdr:row>0</xdr:row>
      <xdr:rowOff>19050</xdr:rowOff>
    </xdr:from>
    <xdr:to>
      <xdr:col>10</xdr:col>
      <xdr:colOff>447675</xdr:colOff>
      <xdr:row>7</xdr:row>
      <xdr:rowOff>28575</xdr:rowOff>
    </xdr:to>
    <xdr:pic>
      <xdr:nvPicPr>
        <xdr:cNvPr id="3" name="Picture 21" descr="logoOPR">
          <a:extLst>
            <a:ext uri="{FF2B5EF4-FFF2-40B4-BE49-F238E27FC236}">
              <a16:creationId xmlns:a16="http://schemas.microsoft.com/office/drawing/2014/main" xmlns="" id="{00000000-0008-0000-0A00-000003000000}"/>
            </a:ext>
          </a:extLst>
        </xdr:cNvPr>
        <xdr:cNvPicPr>
          <a:picLocks noChangeAspect="1" noChangeArrowheads="1"/>
        </xdr:cNvPicPr>
      </xdr:nvPicPr>
      <xdr:blipFill>
        <a:blip xmlns:r="http://schemas.openxmlformats.org/officeDocument/2006/relationships" r:embed="rId2">
          <a:lum contrast="22000"/>
          <a:extLst>
            <a:ext uri="{28A0092B-C50C-407E-A947-70E740481C1C}">
              <a14:useLocalDpi xmlns:a14="http://schemas.microsoft.com/office/drawing/2010/main" xmlns="" val="0"/>
            </a:ext>
          </a:extLst>
        </a:blip>
        <a:srcRect/>
        <a:stretch>
          <a:fillRect/>
        </a:stretch>
      </xdr:blipFill>
      <xdr:spPr bwMode="auto">
        <a:xfrm>
          <a:off x="4581525" y="19050"/>
          <a:ext cx="2105025" cy="16383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0</xdr:row>
      <xdr:rowOff>28575</xdr:rowOff>
    </xdr:from>
    <xdr:to>
      <xdr:col>1</xdr:col>
      <xdr:colOff>123825</xdr:colOff>
      <xdr:row>4</xdr:row>
      <xdr:rowOff>114300</xdr:rowOff>
    </xdr:to>
    <xdr:pic>
      <xdr:nvPicPr>
        <xdr:cNvPr id="2" name="Picture 1">
          <a:extLst>
            <a:ext uri="{FF2B5EF4-FFF2-40B4-BE49-F238E27FC236}">
              <a16:creationId xmlns:a16="http://schemas.microsoft.com/office/drawing/2014/main" xmlns="" id="{00000000-0008-0000-0B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19050" y="28575"/>
          <a:ext cx="866775" cy="11430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7</xdr:col>
      <xdr:colOff>381000</xdr:colOff>
      <xdr:row>0</xdr:row>
      <xdr:rowOff>28575</xdr:rowOff>
    </xdr:from>
    <xdr:to>
      <xdr:col>10</xdr:col>
      <xdr:colOff>552450</xdr:colOff>
      <xdr:row>7</xdr:row>
      <xdr:rowOff>66675</xdr:rowOff>
    </xdr:to>
    <xdr:pic>
      <xdr:nvPicPr>
        <xdr:cNvPr id="3" name="Picture 22" descr="logoOPR">
          <a:extLst>
            <a:ext uri="{FF2B5EF4-FFF2-40B4-BE49-F238E27FC236}">
              <a16:creationId xmlns:a16="http://schemas.microsoft.com/office/drawing/2014/main" xmlns="" id="{00000000-0008-0000-0B00-000003000000}"/>
            </a:ext>
          </a:extLst>
        </xdr:cNvPr>
        <xdr:cNvPicPr>
          <a:picLocks noChangeAspect="1" noChangeArrowheads="1"/>
        </xdr:cNvPicPr>
      </xdr:nvPicPr>
      <xdr:blipFill>
        <a:blip xmlns:r="http://schemas.openxmlformats.org/officeDocument/2006/relationships" r:embed="rId2">
          <a:lum contrast="26000"/>
          <a:extLst>
            <a:ext uri="{28A0092B-C50C-407E-A947-70E740481C1C}">
              <a14:useLocalDpi xmlns:a14="http://schemas.microsoft.com/office/drawing/2010/main" xmlns="" val="0"/>
            </a:ext>
          </a:extLst>
        </a:blip>
        <a:srcRect/>
        <a:stretch>
          <a:fillRect/>
        </a:stretch>
      </xdr:blipFill>
      <xdr:spPr bwMode="auto">
        <a:xfrm>
          <a:off x="4638675" y="28575"/>
          <a:ext cx="2105025" cy="16383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0</xdr:row>
      <xdr:rowOff>28575</xdr:rowOff>
    </xdr:from>
    <xdr:to>
      <xdr:col>1</xdr:col>
      <xdr:colOff>123825</xdr:colOff>
      <xdr:row>4</xdr:row>
      <xdr:rowOff>114300</xdr:rowOff>
    </xdr:to>
    <xdr:pic>
      <xdr:nvPicPr>
        <xdr:cNvPr id="2" name="Picture 1">
          <a:extLst>
            <a:ext uri="{FF2B5EF4-FFF2-40B4-BE49-F238E27FC236}">
              <a16:creationId xmlns:a16="http://schemas.microsoft.com/office/drawing/2014/main" xmlns="" id="{00000000-0008-0000-0C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19050" y="28575"/>
          <a:ext cx="866775" cy="11430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7</xdr:col>
      <xdr:colOff>381000</xdr:colOff>
      <xdr:row>0</xdr:row>
      <xdr:rowOff>28575</xdr:rowOff>
    </xdr:from>
    <xdr:to>
      <xdr:col>10</xdr:col>
      <xdr:colOff>542925</xdr:colOff>
      <xdr:row>7</xdr:row>
      <xdr:rowOff>66675</xdr:rowOff>
    </xdr:to>
    <xdr:pic>
      <xdr:nvPicPr>
        <xdr:cNvPr id="3" name="Picture 23" descr="logoOPR">
          <a:extLst>
            <a:ext uri="{FF2B5EF4-FFF2-40B4-BE49-F238E27FC236}">
              <a16:creationId xmlns:a16="http://schemas.microsoft.com/office/drawing/2014/main" xmlns="" id="{00000000-0008-0000-0C00-000003000000}"/>
            </a:ext>
          </a:extLst>
        </xdr:cNvPr>
        <xdr:cNvPicPr>
          <a:picLocks noChangeAspect="1" noChangeArrowheads="1"/>
        </xdr:cNvPicPr>
      </xdr:nvPicPr>
      <xdr:blipFill>
        <a:blip xmlns:r="http://schemas.openxmlformats.org/officeDocument/2006/relationships" r:embed="rId2">
          <a:lum contrast="26000"/>
          <a:extLst>
            <a:ext uri="{28A0092B-C50C-407E-A947-70E740481C1C}">
              <a14:useLocalDpi xmlns:a14="http://schemas.microsoft.com/office/drawing/2010/main" xmlns="" val="0"/>
            </a:ext>
          </a:extLst>
        </a:blip>
        <a:srcRect/>
        <a:stretch>
          <a:fillRect/>
        </a:stretch>
      </xdr:blipFill>
      <xdr:spPr bwMode="auto">
        <a:xfrm>
          <a:off x="4638675" y="28575"/>
          <a:ext cx="2105025" cy="16383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19050</xdr:colOff>
      <xdr:row>0</xdr:row>
      <xdr:rowOff>28575</xdr:rowOff>
    </xdr:from>
    <xdr:to>
      <xdr:col>1</xdr:col>
      <xdr:colOff>123825</xdr:colOff>
      <xdr:row>4</xdr:row>
      <xdr:rowOff>114300</xdr:rowOff>
    </xdr:to>
    <xdr:pic>
      <xdr:nvPicPr>
        <xdr:cNvPr id="4" name="Picture 1">
          <a:extLst>
            <a:ext uri="{FF2B5EF4-FFF2-40B4-BE49-F238E27FC236}">
              <a16:creationId xmlns:a16="http://schemas.microsoft.com/office/drawing/2014/main" xmlns="" id="{00000000-0008-0000-0D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19050" y="28575"/>
          <a:ext cx="866775" cy="113347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7</xdr:col>
      <xdr:colOff>381000</xdr:colOff>
      <xdr:row>0</xdr:row>
      <xdr:rowOff>28575</xdr:rowOff>
    </xdr:from>
    <xdr:to>
      <xdr:col>10</xdr:col>
      <xdr:colOff>523875</xdr:colOff>
      <xdr:row>8</xdr:row>
      <xdr:rowOff>9525</xdr:rowOff>
    </xdr:to>
    <xdr:pic>
      <xdr:nvPicPr>
        <xdr:cNvPr id="5" name="Picture 22" descr="logoOPR">
          <a:extLst>
            <a:ext uri="{FF2B5EF4-FFF2-40B4-BE49-F238E27FC236}">
              <a16:creationId xmlns:a16="http://schemas.microsoft.com/office/drawing/2014/main" xmlns="" id="{00000000-0008-0000-0D00-000005000000}"/>
            </a:ext>
          </a:extLst>
        </xdr:cNvPr>
        <xdr:cNvPicPr>
          <a:picLocks noChangeAspect="1" noChangeArrowheads="1"/>
        </xdr:cNvPicPr>
      </xdr:nvPicPr>
      <xdr:blipFill>
        <a:blip xmlns:r="http://schemas.openxmlformats.org/officeDocument/2006/relationships" r:embed="rId2">
          <a:lum contrast="26000"/>
          <a:extLst>
            <a:ext uri="{28A0092B-C50C-407E-A947-70E740481C1C}">
              <a14:useLocalDpi xmlns:a14="http://schemas.microsoft.com/office/drawing/2010/main" xmlns="" val="0"/>
            </a:ext>
          </a:extLst>
        </a:blip>
        <a:srcRect/>
        <a:stretch>
          <a:fillRect/>
        </a:stretch>
      </xdr:blipFill>
      <xdr:spPr bwMode="auto">
        <a:xfrm>
          <a:off x="4638675" y="28575"/>
          <a:ext cx="2105025" cy="16383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U45"/>
  <sheetViews>
    <sheetView workbookViewId="0">
      <selection activeCell="N8" sqref="N8"/>
    </sheetView>
  </sheetViews>
  <sheetFormatPr baseColWidth="10" defaultRowHeight="12.75"/>
  <cols>
    <col min="1" max="1" width="12.140625" style="198" customWidth="1"/>
    <col min="2" max="2" width="11.42578125" style="198"/>
    <col min="3" max="3" width="10.5703125" style="198" customWidth="1"/>
    <col min="4" max="4" width="11.42578125" style="198"/>
    <col min="5" max="5" width="5" style="198" customWidth="1"/>
    <col min="6" max="7" width="11.42578125" style="198"/>
    <col min="8" max="8" width="5.5703125" style="198" customWidth="1"/>
    <col min="9" max="9" width="11.42578125" style="198"/>
    <col min="10" max="10" width="6.140625" style="198" customWidth="1"/>
    <col min="11" max="11" width="6.28515625" style="198" customWidth="1"/>
    <col min="12" max="12" width="6.42578125" style="198" customWidth="1"/>
    <col min="13" max="13" width="11.7109375" style="198" customWidth="1"/>
    <col min="14" max="14" width="11.42578125" style="198"/>
    <col min="15" max="15" width="10.28515625" style="198" customWidth="1"/>
    <col min="16" max="16" width="10.28515625" style="306" customWidth="1"/>
    <col min="17" max="16384" width="11.42578125" style="198"/>
  </cols>
  <sheetData>
    <row r="1" spans="1:21" ht="15.75" thickBot="1">
      <c r="A1" s="195" t="s">
        <v>241</v>
      </c>
      <c r="B1" s="196"/>
      <c r="C1" s="196"/>
      <c r="D1" s="196"/>
      <c r="E1" s="196"/>
      <c r="F1" s="196"/>
      <c r="G1" s="196"/>
      <c r="H1" s="196"/>
      <c r="I1" s="196"/>
      <c r="J1" s="196"/>
      <c r="K1" s="196"/>
      <c r="L1" s="196"/>
      <c r="M1" s="196"/>
      <c r="N1" s="196"/>
      <c r="O1" s="197"/>
      <c r="P1" s="15"/>
      <c r="Q1" s="327" t="s">
        <v>289</v>
      </c>
      <c r="R1" s="327"/>
      <c r="S1" s="327"/>
      <c r="T1" s="327"/>
      <c r="U1" s="327"/>
    </row>
    <row r="2" spans="1:21" ht="6.75" customHeight="1">
      <c r="A2" s="199"/>
      <c r="B2" s="200"/>
      <c r="C2" s="200"/>
      <c r="D2" s="200"/>
      <c r="E2" s="200"/>
      <c r="F2" s="200"/>
      <c r="G2" s="200"/>
      <c r="H2" s="200"/>
      <c r="I2" s="200"/>
      <c r="J2" s="200"/>
      <c r="K2" s="200"/>
      <c r="L2" s="200"/>
      <c r="M2" s="200"/>
    </row>
    <row r="3" spans="1:21">
      <c r="A3" s="256" t="s">
        <v>205</v>
      </c>
      <c r="C3" s="535" t="s">
        <v>297</v>
      </c>
      <c r="D3" s="536"/>
      <c r="E3" s="536"/>
      <c r="F3" s="537"/>
      <c r="G3" s="357" t="s">
        <v>1</v>
      </c>
      <c r="H3" s="6"/>
      <c r="I3" s="535" t="s">
        <v>298</v>
      </c>
      <c r="J3" s="536"/>
      <c r="K3" s="536"/>
      <c r="L3" s="536"/>
      <c r="M3" s="536"/>
      <c r="N3" s="536"/>
      <c r="O3" s="538"/>
      <c r="P3" s="356"/>
      <c r="Q3" s="334" t="s">
        <v>290</v>
      </c>
      <c r="R3" s="348"/>
      <c r="S3" s="348"/>
      <c r="T3" s="348"/>
      <c r="U3" s="348"/>
    </row>
    <row r="4" spans="1:21" ht="5.25" customHeight="1">
      <c r="C4" s="6"/>
      <c r="D4" s="6"/>
      <c r="E4" s="6"/>
      <c r="F4" s="6"/>
      <c r="G4" s="6"/>
      <c r="H4" s="6"/>
      <c r="I4" s="6"/>
      <c r="J4" s="6"/>
      <c r="K4" s="6"/>
      <c r="L4" s="6"/>
      <c r="M4" s="6"/>
      <c r="N4" s="358"/>
      <c r="O4" s="6"/>
    </row>
    <row r="5" spans="1:21">
      <c r="A5" s="257" t="s">
        <v>2</v>
      </c>
      <c r="C5" s="535" t="s">
        <v>299</v>
      </c>
      <c r="D5" s="537"/>
      <c r="E5" s="359" t="s">
        <v>5</v>
      </c>
      <c r="F5" s="535" t="s">
        <v>300</v>
      </c>
      <c r="G5" s="537"/>
      <c r="H5" s="359" t="s">
        <v>3</v>
      </c>
      <c r="I5" s="535" t="s">
        <v>302</v>
      </c>
      <c r="J5" s="537"/>
      <c r="K5" s="359" t="s">
        <v>4</v>
      </c>
      <c r="L5" s="535" t="s">
        <v>301</v>
      </c>
      <c r="M5" s="536"/>
      <c r="N5" s="536"/>
      <c r="O5" s="538"/>
      <c r="P5" s="356"/>
      <c r="Q5" s="337" t="s">
        <v>291</v>
      </c>
      <c r="R5" s="337"/>
      <c r="S5" s="337"/>
      <c r="T5" s="337"/>
      <c r="U5" s="337"/>
    </row>
    <row r="6" spans="1:21" ht="9" customHeight="1">
      <c r="C6" s="6"/>
      <c r="D6" s="6"/>
      <c r="E6" s="6"/>
      <c r="F6" s="6"/>
      <c r="G6" s="6"/>
      <c r="H6" s="6"/>
      <c r="I6" s="6"/>
      <c r="J6" s="6"/>
      <c r="K6" s="6"/>
      <c r="L6" s="6"/>
      <c r="M6" s="6"/>
      <c r="N6" s="6"/>
      <c r="O6" s="6"/>
    </row>
    <row r="7" spans="1:21">
      <c r="A7" s="202" t="s">
        <v>6</v>
      </c>
      <c r="B7" s="335">
        <v>2025</v>
      </c>
      <c r="C7" s="422" t="s">
        <v>7</v>
      </c>
      <c r="D7" s="423" t="s">
        <v>41</v>
      </c>
      <c r="E7" s="407"/>
      <c r="F7" s="407" t="s">
        <v>8</v>
      </c>
      <c r="G7" s="421">
        <v>45627</v>
      </c>
      <c r="H7" s="360" t="s">
        <v>9</v>
      </c>
      <c r="I7" s="6"/>
      <c r="J7" s="6"/>
      <c r="K7" s="225"/>
      <c r="L7" s="360" t="s">
        <v>10</v>
      </c>
      <c r="M7" s="6"/>
      <c r="N7" s="226">
        <f ca="1">TODAY()</f>
        <v>45764</v>
      </c>
      <c r="O7" s="6"/>
      <c r="Q7" s="339" t="s">
        <v>292</v>
      </c>
      <c r="R7" s="339"/>
      <c r="S7" s="339"/>
      <c r="T7" s="339"/>
      <c r="U7" s="339"/>
    </row>
    <row r="8" spans="1:21" ht="3" customHeight="1"/>
    <row r="9" spans="1:21">
      <c r="C9" s="257" t="s">
        <v>11</v>
      </c>
      <c r="N9" s="311"/>
      <c r="O9" s="311" t="s">
        <v>245</v>
      </c>
      <c r="P9" s="328"/>
    </row>
    <row r="10" spans="1:21" ht="9.75" customHeight="1">
      <c r="A10" s="202"/>
      <c r="B10" s="257"/>
      <c r="C10" s="202"/>
      <c r="D10" s="202"/>
      <c r="N10" s="312"/>
      <c r="O10" s="313" t="s">
        <v>42</v>
      </c>
      <c r="P10" s="329"/>
    </row>
    <row r="11" spans="1:21">
      <c r="A11" s="202" t="s">
        <v>17</v>
      </c>
      <c r="B11" s="257"/>
      <c r="C11" s="202" t="s">
        <v>15</v>
      </c>
      <c r="D11" s="314" t="s">
        <v>16</v>
      </c>
    </row>
    <row r="12" spans="1:21" ht="5.25" customHeight="1"/>
    <row r="13" spans="1:21">
      <c r="A13" s="257" t="s">
        <v>12</v>
      </c>
      <c r="B13" s="257" t="s">
        <v>13</v>
      </c>
      <c r="C13" s="324">
        <f>Kita!J6</f>
        <v>0</v>
      </c>
      <c r="D13" s="349">
        <f>C13/4.25</f>
        <v>0</v>
      </c>
    </row>
    <row r="14" spans="1:21" ht="13.5" thickBot="1">
      <c r="A14" s="257" t="s">
        <v>12</v>
      </c>
      <c r="B14" s="257" t="s">
        <v>14</v>
      </c>
      <c r="C14" s="325">
        <f>Kita!I6</f>
        <v>0</v>
      </c>
      <c r="D14" s="350">
        <f>C14/4.25*0.8</f>
        <v>0</v>
      </c>
    </row>
    <row r="15" spans="1:21" ht="13.5" thickBot="1">
      <c r="A15" s="257" t="s">
        <v>18</v>
      </c>
      <c r="B15" s="257"/>
      <c r="C15" s="315">
        <f>SUM(C13:C14)</f>
        <v>0</v>
      </c>
      <c r="D15" s="351">
        <f>SUM(D13:D14)</f>
        <v>0</v>
      </c>
      <c r="N15" s="316"/>
      <c r="O15" s="349">
        <f>D15</f>
        <v>0</v>
      </c>
      <c r="P15" s="330"/>
    </row>
    <row r="16" spans="1:21" ht="6" customHeight="1">
      <c r="A16" s="257"/>
      <c r="B16" s="257"/>
      <c r="D16" s="295"/>
      <c r="N16" s="200"/>
      <c r="O16" s="295"/>
    </row>
    <row r="17" spans="1:16">
      <c r="A17" s="257" t="s">
        <v>19</v>
      </c>
      <c r="B17" s="257"/>
      <c r="C17" s="324">
        <f>Kita!L6</f>
        <v>0</v>
      </c>
      <c r="D17" s="349">
        <f>C17/10</f>
        <v>0</v>
      </c>
      <c r="F17" s="317"/>
      <c r="N17" s="200"/>
      <c r="O17" s="295"/>
    </row>
    <row r="18" spans="1:16" ht="13.5" thickBot="1">
      <c r="A18" s="257" t="s">
        <v>20</v>
      </c>
      <c r="B18" s="257"/>
      <c r="C18" s="325">
        <f>Kita!K6</f>
        <v>0</v>
      </c>
      <c r="D18" s="350">
        <f>C18/10*0.8</f>
        <v>0</v>
      </c>
      <c r="N18" s="200"/>
      <c r="O18" s="295"/>
    </row>
    <row r="19" spans="1:16" ht="13.5" thickBot="1">
      <c r="A19" s="257" t="s">
        <v>21</v>
      </c>
      <c r="C19" s="315">
        <f>SUM(C17:C18)</f>
        <v>0</v>
      </c>
      <c r="D19" s="351">
        <f>SUM(D17:D18)</f>
        <v>0</v>
      </c>
      <c r="N19" s="316"/>
      <c r="O19" s="349">
        <f>D19</f>
        <v>0</v>
      </c>
      <c r="P19" s="330"/>
    </row>
    <row r="20" spans="1:16" ht="6.75" customHeight="1">
      <c r="D20" s="295"/>
      <c r="N20" s="200"/>
      <c r="O20" s="295"/>
    </row>
    <row r="21" spans="1:16">
      <c r="A21" s="257" t="s">
        <v>22</v>
      </c>
      <c r="C21" s="324">
        <f>Kita!N6</f>
        <v>0</v>
      </c>
      <c r="D21" s="350">
        <f>C21/15*0.8</f>
        <v>0</v>
      </c>
      <c r="N21" s="200"/>
      <c r="O21" s="295"/>
    </row>
    <row r="22" spans="1:16" ht="13.5" thickBot="1">
      <c r="A22" s="257" t="s">
        <v>23</v>
      </c>
      <c r="C22" s="325">
        <f>Kita!M6</f>
        <v>0</v>
      </c>
      <c r="D22" s="350">
        <f>C22/15*0.6</f>
        <v>0</v>
      </c>
      <c r="N22" s="200"/>
      <c r="O22" s="295"/>
    </row>
    <row r="23" spans="1:16" ht="13.5" thickBot="1">
      <c r="A23" s="257" t="s">
        <v>24</v>
      </c>
      <c r="C23" s="318">
        <f>SUM(C21:C22)</f>
        <v>0</v>
      </c>
      <c r="D23" s="351">
        <f>SUM(D21:D22)</f>
        <v>0</v>
      </c>
      <c r="N23" s="316"/>
      <c r="O23" s="349">
        <f>D23</f>
        <v>0</v>
      </c>
      <c r="P23" s="330"/>
    </row>
    <row r="24" spans="1:16" ht="13.5" thickBot="1">
      <c r="D24" s="295"/>
      <c r="N24" s="200"/>
      <c r="O24" s="295"/>
    </row>
    <row r="25" spans="1:16" ht="13.5" thickBot="1">
      <c r="A25" s="311" t="s">
        <v>31</v>
      </c>
      <c r="C25" s="326">
        <f>C15+C19+C23</f>
        <v>0</v>
      </c>
      <c r="D25" s="352">
        <f>D15+D19+D23</f>
        <v>0</v>
      </c>
      <c r="I25" s="202" t="s">
        <v>50</v>
      </c>
      <c r="J25" s="319"/>
      <c r="N25" s="283"/>
      <c r="O25" s="353">
        <f>O15+O19+O23</f>
        <v>0</v>
      </c>
      <c r="P25" s="283"/>
    </row>
    <row r="26" spans="1:16">
      <c r="N26" s="200"/>
      <c r="O26" s="295"/>
    </row>
    <row r="27" spans="1:16">
      <c r="A27" s="198" t="s">
        <v>32</v>
      </c>
      <c r="D27" s="338"/>
      <c r="I27" s="202" t="s">
        <v>51</v>
      </c>
      <c r="N27" s="316"/>
      <c r="O27" s="354">
        <f>Personalbesetzung!D154</f>
        <v>0</v>
      </c>
      <c r="P27" s="330"/>
    </row>
    <row r="28" spans="1:16" ht="13.5" thickBot="1">
      <c r="N28" s="200"/>
      <c r="O28" s="295"/>
    </row>
    <row r="29" spans="1:16" ht="13.5" thickBot="1">
      <c r="A29" s="311" t="s">
        <v>294</v>
      </c>
      <c r="D29" s="345">
        <f>Personalbesetzung!D14</f>
        <v>0</v>
      </c>
      <c r="I29" s="202" t="s">
        <v>286</v>
      </c>
      <c r="N29" s="316"/>
      <c r="O29" s="355"/>
      <c r="P29" s="283"/>
    </row>
    <row r="30" spans="1:16">
      <c r="A30" s="311" t="s">
        <v>293</v>
      </c>
      <c r="D30" s="436"/>
      <c r="I30" s="202"/>
      <c r="N30" s="316"/>
      <c r="O30" s="283"/>
      <c r="P30" s="283"/>
    </row>
    <row r="31" spans="1:16">
      <c r="A31" s="344" t="s">
        <v>295</v>
      </c>
      <c r="D31" s="437"/>
      <c r="I31" s="202"/>
      <c r="N31" s="316"/>
      <c r="O31" s="283"/>
      <c r="P31" s="283"/>
    </row>
    <row r="32" spans="1:16">
      <c r="A32" s="292" t="s">
        <v>280</v>
      </c>
      <c r="D32" s="347">
        <v>6.25E-2</v>
      </c>
      <c r="J32" s="15"/>
    </row>
    <row r="33" spans="1:16" s="306" customFormat="1" ht="13.5" thickBot="1">
      <c r="A33" s="320"/>
      <c r="D33" s="15"/>
      <c r="J33" s="15"/>
    </row>
    <row r="34" spans="1:16" ht="13.5" thickBot="1">
      <c r="A34" s="321" t="s">
        <v>33</v>
      </c>
      <c r="B34" s="321"/>
      <c r="C34" s="321"/>
      <c r="D34" s="321"/>
      <c r="E34" s="321"/>
      <c r="F34" s="361"/>
      <c r="H34" s="321" t="s">
        <v>59</v>
      </c>
      <c r="I34" s="321"/>
      <c r="J34" s="321"/>
      <c r="K34" s="321"/>
      <c r="L34" s="321"/>
      <c r="M34" s="322"/>
      <c r="N34" s="340" t="e">
        <f>O27/O25</f>
        <v>#DIV/0!</v>
      </c>
    </row>
    <row r="36" spans="1:16">
      <c r="M36" s="311" t="s">
        <v>35</v>
      </c>
      <c r="N36" s="541" t="s">
        <v>36</v>
      </c>
      <c r="O36" s="541"/>
      <c r="P36" s="331"/>
    </row>
    <row r="37" spans="1:16">
      <c r="F37" s="311" t="s">
        <v>37</v>
      </c>
      <c r="H37" s="311" t="s">
        <v>242</v>
      </c>
      <c r="J37" s="311"/>
      <c r="K37" s="311"/>
      <c r="L37" s="311"/>
      <c r="M37" s="342" t="e">
        <f>O29/O25*O15</f>
        <v>#DIV/0!</v>
      </c>
      <c r="N37" s="542" t="e">
        <f>(M37*F34/12*3)*90.3%</f>
        <v>#DIV/0!</v>
      </c>
      <c r="O37" s="542"/>
      <c r="P37" s="332"/>
    </row>
    <row r="38" spans="1:16">
      <c r="F38" s="311" t="s">
        <v>38</v>
      </c>
      <c r="H38" s="311" t="s">
        <v>226</v>
      </c>
      <c r="M38" s="342" t="e">
        <f>O29/O25*O19</f>
        <v>#DIV/0!</v>
      </c>
      <c r="N38" s="542" t="e">
        <f>(M38*F34/12*3)*87.6%</f>
        <v>#DIV/0!</v>
      </c>
      <c r="O38" s="542"/>
      <c r="P38" s="332"/>
    </row>
    <row r="39" spans="1:16">
      <c r="F39" s="311" t="s">
        <v>39</v>
      </c>
      <c r="H39" s="311" t="s">
        <v>57</v>
      </c>
      <c r="M39" s="342" t="e">
        <f>O29/O25*O23</f>
        <v>#DIV/0!</v>
      </c>
      <c r="N39" s="542" t="e">
        <f>(M39*F34/12*3)*84%</f>
        <v>#DIV/0!</v>
      </c>
      <c r="O39" s="542"/>
      <c r="P39" s="332"/>
    </row>
    <row r="40" spans="1:16">
      <c r="F40" s="311" t="s">
        <v>214</v>
      </c>
      <c r="H40" s="311" t="s">
        <v>57</v>
      </c>
      <c r="M40" s="342">
        <f>D31</f>
        <v>0</v>
      </c>
      <c r="N40" s="542">
        <f>(M40*F34/12*3)*84%</f>
        <v>0</v>
      </c>
      <c r="O40" s="542"/>
      <c r="P40" s="332"/>
    </row>
    <row r="41" spans="1:16">
      <c r="F41" s="311" t="s">
        <v>204</v>
      </c>
      <c r="H41" s="311" t="s">
        <v>244</v>
      </c>
      <c r="M41" s="342">
        <f>D32</f>
        <v>6.25E-2</v>
      </c>
      <c r="N41" s="539"/>
      <c r="O41" s="539"/>
      <c r="P41" s="332"/>
    </row>
    <row r="42" spans="1:16">
      <c r="G42" s="323" t="s">
        <v>243</v>
      </c>
      <c r="H42" s="323"/>
      <c r="I42" s="321"/>
      <c r="J42" s="321"/>
      <c r="K42" s="321"/>
      <c r="L42" s="321"/>
      <c r="M42" s="343"/>
      <c r="N42" s="540" t="e">
        <f>SUM(N37:N41)</f>
        <v>#DIV/0!</v>
      </c>
      <c r="O42" s="540"/>
      <c r="P42" s="333"/>
    </row>
    <row r="44" spans="1:16" ht="13.5" thickBot="1">
      <c r="A44" s="204" t="s">
        <v>47</v>
      </c>
      <c r="G44" s="205"/>
      <c r="H44" s="205"/>
      <c r="I44" s="205"/>
      <c r="J44" s="205"/>
      <c r="K44" s="205"/>
      <c r="L44" s="205"/>
      <c r="M44" s="205"/>
      <c r="N44" s="205"/>
    </row>
    <row r="45" spans="1:16">
      <c r="A45" s="204" t="s">
        <v>48</v>
      </c>
      <c r="G45" s="204" t="s">
        <v>49</v>
      </c>
    </row>
  </sheetData>
  <sheetProtection sheet="1" objects="1" scenarios="1"/>
  <mergeCells count="13">
    <mergeCell ref="N41:O41"/>
    <mergeCell ref="N42:O42"/>
    <mergeCell ref="N36:O36"/>
    <mergeCell ref="N37:O37"/>
    <mergeCell ref="N38:O38"/>
    <mergeCell ref="N39:O39"/>
    <mergeCell ref="N40:O40"/>
    <mergeCell ref="C3:F3"/>
    <mergeCell ref="C5:D5"/>
    <mergeCell ref="F5:G5"/>
    <mergeCell ref="I5:J5"/>
    <mergeCell ref="I3:O3"/>
    <mergeCell ref="L5:O5"/>
  </mergeCells>
  <pageMargins left="0.31496062992125984" right="0.31496062992125984" top="0.78740157480314965" bottom="0.78740157480314965" header="0.31496062992125984" footer="0.31496062992125984"/>
  <pageSetup paperSize="9" scale="91" orientation="landscape" r:id="rId1"/>
</worksheet>
</file>

<file path=xl/worksheets/sheet10.xml><?xml version="1.0" encoding="utf-8"?>
<worksheet xmlns="http://schemas.openxmlformats.org/spreadsheetml/2006/main" xmlns:r="http://schemas.openxmlformats.org/officeDocument/2006/relationships">
  <sheetPr>
    <tabColor rgb="FFFF0000"/>
  </sheetPr>
  <dimension ref="A1:K173"/>
  <sheetViews>
    <sheetView workbookViewId="0">
      <selection activeCell="K27" sqref="K27"/>
    </sheetView>
  </sheetViews>
  <sheetFormatPr baseColWidth="10" defaultColWidth="11.42578125" defaultRowHeight="12.75"/>
  <cols>
    <col min="1" max="1" width="11.42578125" style="16"/>
    <col min="2" max="2" width="6" style="16" customWidth="1"/>
    <col min="3" max="3" width="14.42578125" style="16" customWidth="1"/>
    <col min="4" max="4" width="6.42578125" style="16" customWidth="1"/>
    <col min="5" max="5" width="10.42578125" style="16" customWidth="1"/>
    <col min="6" max="6" width="4.28515625" style="16" customWidth="1"/>
    <col min="7" max="7" width="11.28515625" style="16" customWidth="1"/>
    <col min="8" max="8" width="7.7109375" style="16" customWidth="1"/>
    <col min="9" max="9" width="10.28515625" style="16" customWidth="1"/>
    <col min="10" max="10" width="11.28515625" style="16" customWidth="1"/>
    <col min="11" max="11" width="12.28515625" style="16" customWidth="1"/>
    <col min="12" max="257" width="11.42578125" style="16"/>
    <col min="258" max="258" width="6" style="16" customWidth="1"/>
    <col min="259" max="259" width="14.42578125" style="16" customWidth="1"/>
    <col min="260" max="260" width="6.42578125" style="16" customWidth="1"/>
    <col min="261" max="261" width="10.42578125" style="16" customWidth="1"/>
    <col min="262" max="262" width="4.28515625" style="16" customWidth="1"/>
    <col min="263" max="263" width="11.28515625" style="16" customWidth="1"/>
    <col min="264" max="264" width="7.7109375" style="16" customWidth="1"/>
    <col min="265" max="265" width="10.28515625" style="16" customWidth="1"/>
    <col min="266" max="266" width="11.28515625" style="16" customWidth="1"/>
    <col min="267" max="267" width="12.28515625" style="16" customWidth="1"/>
    <col min="268" max="513" width="11.42578125" style="16"/>
    <col min="514" max="514" width="6" style="16" customWidth="1"/>
    <col min="515" max="515" width="14.42578125" style="16" customWidth="1"/>
    <col min="516" max="516" width="6.42578125" style="16" customWidth="1"/>
    <col min="517" max="517" width="10.42578125" style="16" customWidth="1"/>
    <col min="518" max="518" width="4.28515625" style="16" customWidth="1"/>
    <col min="519" max="519" width="11.28515625" style="16" customWidth="1"/>
    <col min="520" max="520" width="7.7109375" style="16" customWidth="1"/>
    <col min="521" max="521" width="10.28515625" style="16" customWidth="1"/>
    <col min="522" max="522" width="11.28515625" style="16" customWidth="1"/>
    <col min="523" max="523" width="12.28515625" style="16" customWidth="1"/>
    <col min="524" max="769" width="11.42578125" style="16"/>
    <col min="770" max="770" width="6" style="16" customWidth="1"/>
    <col min="771" max="771" width="14.42578125" style="16" customWidth="1"/>
    <col min="772" max="772" width="6.42578125" style="16" customWidth="1"/>
    <col min="773" max="773" width="10.42578125" style="16" customWidth="1"/>
    <col min="774" max="774" width="4.28515625" style="16" customWidth="1"/>
    <col min="775" max="775" width="11.28515625" style="16" customWidth="1"/>
    <col min="776" max="776" width="7.7109375" style="16" customWidth="1"/>
    <col min="777" max="777" width="10.28515625" style="16" customWidth="1"/>
    <col min="778" max="778" width="11.28515625" style="16" customWidth="1"/>
    <col min="779" max="779" width="12.28515625" style="16" customWidth="1"/>
    <col min="780" max="1025" width="11.42578125" style="16"/>
    <col min="1026" max="1026" width="6" style="16" customWidth="1"/>
    <col min="1027" max="1027" width="14.42578125" style="16" customWidth="1"/>
    <col min="1028" max="1028" width="6.42578125" style="16" customWidth="1"/>
    <col min="1029" max="1029" width="10.42578125" style="16" customWidth="1"/>
    <col min="1030" max="1030" width="4.28515625" style="16" customWidth="1"/>
    <col min="1031" max="1031" width="11.28515625" style="16" customWidth="1"/>
    <col min="1032" max="1032" width="7.7109375" style="16" customWidth="1"/>
    <col min="1033" max="1033" width="10.28515625" style="16" customWidth="1"/>
    <col min="1034" max="1034" width="11.28515625" style="16" customWidth="1"/>
    <col min="1035" max="1035" width="12.28515625" style="16" customWidth="1"/>
    <col min="1036" max="1281" width="11.42578125" style="16"/>
    <col min="1282" max="1282" width="6" style="16" customWidth="1"/>
    <col min="1283" max="1283" width="14.42578125" style="16" customWidth="1"/>
    <col min="1284" max="1284" width="6.42578125" style="16" customWidth="1"/>
    <col min="1285" max="1285" width="10.42578125" style="16" customWidth="1"/>
    <col min="1286" max="1286" width="4.28515625" style="16" customWidth="1"/>
    <col min="1287" max="1287" width="11.28515625" style="16" customWidth="1"/>
    <col min="1288" max="1288" width="7.7109375" style="16" customWidth="1"/>
    <col min="1289" max="1289" width="10.28515625" style="16" customWidth="1"/>
    <col min="1290" max="1290" width="11.28515625" style="16" customWidth="1"/>
    <col min="1291" max="1291" width="12.28515625" style="16" customWidth="1"/>
    <col min="1292" max="1537" width="11.42578125" style="16"/>
    <col min="1538" max="1538" width="6" style="16" customWidth="1"/>
    <col min="1539" max="1539" width="14.42578125" style="16" customWidth="1"/>
    <col min="1540" max="1540" width="6.42578125" style="16" customWidth="1"/>
    <col min="1541" max="1541" width="10.42578125" style="16" customWidth="1"/>
    <col min="1542" max="1542" width="4.28515625" style="16" customWidth="1"/>
    <col min="1543" max="1543" width="11.28515625" style="16" customWidth="1"/>
    <col min="1544" max="1544" width="7.7109375" style="16" customWidth="1"/>
    <col min="1545" max="1545" width="10.28515625" style="16" customWidth="1"/>
    <col min="1546" max="1546" width="11.28515625" style="16" customWidth="1"/>
    <col min="1547" max="1547" width="12.28515625" style="16" customWidth="1"/>
    <col min="1548" max="1793" width="11.42578125" style="16"/>
    <col min="1794" max="1794" width="6" style="16" customWidth="1"/>
    <col min="1795" max="1795" width="14.42578125" style="16" customWidth="1"/>
    <col min="1796" max="1796" width="6.42578125" style="16" customWidth="1"/>
    <col min="1797" max="1797" width="10.42578125" style="16" customWidth="1"/>
    <col min="1798" max="1798" width="4.28515625" style="16" customWidth="1"/>
    <col min="1799" max="1799" width="11.28515625" style="16" customWidth="1"/>
    <col min="1800" max="1800" width="7.7109375" style="16" customWidth="1"/>
    <col min="1801" max="1801" width="10.28515625" style="16" customWidth="1"/>
    <col min="1802" max="1802" width="11.28515625" style="16" customWidth="1"/>
    <col min="1803" max="1803" width="12.28515625" style="16" customWidth="1"/>
    <col min="1804" max="2049" width="11.42578125" style="16"/>
    <col min="2050" max="2050" width="6" style="16" customWidth="1"/>
    <col min="2051" max="2051" width="14.42578125" style="16" customWidth="1"/>
    <col min="2052" max="2052" width="6.42578125" style="16" customWidth="1"/>
    <col min="2053" max="2053" width="10.42578125" style="16" customWidth="1"/>
    <col min="2054" max="2054" width="4.28515625" style="16" customWidth="1"/>
    <col min="2055" max="2055" width="11.28515625" style="16" customWidth="1"/>
    <col min="2056" max="2056" width="7.7109375" style="16" customWidth="1"/>
    <col min="2057" max="2057" width="10.28515625" style="16" customWidth="1"/>
    <col min="2058" max="2058" width="11.28515625" style="16" customWidth="1"/>
    <col min="2059" max="2059" width="12.28515625" style="16" customWidth="1"/>
    <col min="2060" max="2305" width="11.42578125" style="16"/>
    <col min="2306" max="2306" width="6" style="16" customWidth="1"/>
    <col min="2307" max="2307" width="14.42578125" style="16" customWidth="1"/>
    <col min="2308" max="2308" width="6.42578125" style="16" customWidth="1"/>
    <col min="2309" max="2309" width="10.42578125" style="16" customWidth="1"/>
    <col min="2310" max="2310" width="4.28515625" style="16" customWidth="1"/>
    <col min="2311" max="2311" width="11.28515625" style="16" customWidth="1"/>
    <col min="2312" max="2312" width="7.7109375" style="16" customWidth="1"/>
    <col min="2313" max="2313" width="10.28515625" style="16" customWidth="1"/>
    <col min="2314" max="2314" width="11.28515625" style="16" customWidth="1"/>
    <col min="2315" max="2315" width="12.28515625" style="16" customWidth="1"/>
    <col min="2316" max="2561" width="11.42578125" style="16"/>
    <col min="2562" max="2562" width="6" style="16" customWidth="1"/>
    <col min="2563" max="2563" width="14.42578125" style="16" customWidth="1"/>
    <col min="2564" max="2564" width="6.42578125" style="16" customWidth="1"/>
    <col min="2565" max="2565" width="10.42578125" style="16" customWidth="1"/>
    <col min="2566" max="2566" width="4.28515625" style="16" customWidth="1"/>
    <col min="2567" max="2567" width="11.28515625" style="16" customWidth="1"/>
    <col min="2568" max="2568" width="7.7109375" style="16" customWidth="1"/>
    <col min="2569" max="2569" width="10.28515625" style="16" customWidth="1"/>
    <col min="2570" max="2570" width="11.28515625" style="16" customWidth="1"/>
    <col min="2571" max="2571" width="12.28515625" style="16" customWidth="1"/>
    <col min="2572" max="2817" width="11.42578125" style="16"/>
    <col min="2818" max="2818" width="6" style="16" customWidth="1"/>
    <col min="2819" max="2819" width="14.42578125" style="16" customWidth="1"/>
    <col min="2820" max="2820" width="6.42578125" style="16" customWidth="1"/>
    <col min="2821" max="2821" width="10.42578125" style="16" customWidth="1"/>
    <col min="2822" max="2822" width="4.28515625" style="16" customWidth="1"/>
    <col min="2823" max="2823" width="11.28515625" style="16" customWidth="1"/>
    <col min="2824" max="2824" width="7.7109375" style="16" customWidth="1"/>
    <col min="2825" max="2825" width="10.28515625" style="16" customWidth="1"/>
    <col min="2826" max="2826" width="11.28515625" style="16" customWidth="1"/>
    <col min="2827" max="2827" width="12.28515625" style="16" customWidth="1"/>
    <col min="2828" max="3073" width="11.42578125" style="16"/>
    <col min="3074" max="3074" width="6" style="16" customWidth="1"/>
    <col min="3075" max="3075" width="14.42578125" style="16" customWidth="1"/>
    <col min="3076" max="3076" width="6.42578125" style="16" customWidth="1"/>
    <col min="3077" max="3077" width="10.42578125" style="16" customWidth="1"/>
    <col min="3078" max="3078" width="4.28515625" style="16" customWidth="1"/>
    <col min="3079" max="3079" width="11.28515625" style="16" customWidth="1"/>
    <col min="3080" max="3080" width="7.7109375" style="16" customWidth="1"/>
    <col min="3081" max="3081" width="10.28515625" style="16" customWidth="1"/>
    <col min="3082" max="3082" width="11.28515625" style="16" customWidth="1"/>
    <col min="3083" max="3083" width="12.28515625" style="16" customWidth="1"/>
    <col min="3084" max="3329" width="11.42578125" style="16"/>
    <col min="3330" max="3330" width="6" style="16" customWidth="1"/>
    <col min="3331" max="3331" width="14.42578125" style="16" customWidth="1"/>
    <col min="3332" max="3332" width="6.42578125" style="16" customWidth="1"/>
    <col min="3333" max="3333" width="10.42578125" style="16" customWidth="1"/>
    <col min="3334" max="3334" width="4.28515625" style="16" customWidth="1"/>
    <col min="3335" max="3335" width="11.28515625" style="16" customWidth="1"/>
    <col min="3336" max="3336" width="7.7109375" style="16" customWidth="1"/>
    <col min="3337" max="3337" width="10.28515625" style="16" customWidth="1"/>
    <col min="3338" max="3338" width="11.28515625" style="16" customWidth="1"/>
    <col min="3339" max="3339" width="12.28515625" style="16" customWidth="1"/>
    <col min="3340" max="3585" width="11.42578125" style="16"/>
    <col min="3586" max="3586" width="6" style="16" customWidth="1"/>
    <col min="3587" max="3587" width="14.42578125" style="16" customWidth="1"/>
    <col min="3588" max="3588" width="6.42578125" style="16" customWidth="1"/>
    <col min="3589" max="3589" width="10.42578125" style="16" customWidth="1"/>
    <col min="3590" max="3590" width="4.28515625" style="16" customWidth="1"/>
    <col min="3591" max="3591" width="11.28515625" style="16" customWidth="1"/>
    <col min="3592" max="3592" width="7.7109375" style="16" customWidth="1"/>
    <col min="3593" max="3593" width="10.28515625" style="16" customWidth="1"/>
    <col min="3594" max="3594" width="11.28515625" style="16" customWidth="1"/>
    <col min="3595" max="3595" width="12.28515625" style="16" customWidth="1"/>
    <col min="3596" max="3841" width="11.42578125" style="16"/>
    <col min="3842" max="3842" width="6" style="16" customWidth="1"/>
    <col min="3843" max="3843" width="14.42578125" style="16" customWidth="1"/>
    <col min="3844" max="3844" width="6.42578125" style="16" customWidth="1"/>
    <col min="3845" max="3845" width="10.42578125" style="16" customWidth="1"/>
    <col min="3846" max="3846" width="4.28515625" style="16" customWidth="1"/>
    <col min="3847" max="3847" width="11.28515625" style="16" customWidth="1"/>
    <col min="3848" max="3848" width="7.7109375" style="16" customWidth="1"/>
    <col min="3849" max="3849" width="10.28515625" style="16" customWidth="1"/>
    <col min="3850" max="3850" width="11.28515625" style="16" customWidth="1"/>
    <col min="3851" max="3851" width="12.28515625" style="16" customWidth="1"/>
    <col min="3852" max="4097" width="11.42578125" style="16"/>
    <col min="4098" max="4098" width="6" style="16" customWidth="1"/>
    <col min="4099" max="4099" width="14.42578125" style="16" customWidth="1"/>
    <col min="4100" max="4100" width="6.42578125" style="16" customWidth="1"/>
    <col min="4101" max="4101" width="10.42578125" style="16" customWidth="1"/>
    <col min="4102" max="4102" width="4.28515625" style="16" customWidth="1"/>
    <col min="4103" max="4103" width="11.28515625" style="16" customWidth="1"/>
    <col min="4104" max="4104" width="7.7109375" style="16" customWidth="1"/>
    <col min="4105" max="4105" width="10.28515625" style="16" customWidth="1"/>
    <col min="4106" max="4106" width="11.28515625" style="16" customWidth="1"/>
    <col min="4107" max="4107" width="12.28515625" style="16" customWidth="1"/>
    <col min="4108" max="4353" width="11.42578125" style="16"/>
    <col min="4354" max="4354" width="6" style="16" customWidth="1"/>
    <col min="4355" max="4355" width="14.42578125" style="16" customWidth="1"/>
    <col min="4356" max="4356" width="6.42578125" style="16" customWidth="1"/>
    <col min="4357" max="4357" width="10.42578125" style="16" customWidth="1"/>
    <col min="4358" max="4358" width="4.28515625" style="16" customWidth="1"/>
    <col min="4359" max="4359" width="11.28515625" style="16" customWidth="1"/>
    <col min="4360" max="4360" width="7.7109375" style="16" customWidth="1"/>
    <col min="4361" max="4361" width="10.28515625" style="16" customWidth="1"/>
    <col min="4362" max="4362" width="11.28515625" style="16" customWidth="1"/>
    <col min="4363" max="4363" width="12.28515625" style="16" customWidth="1"/>
    <col min="4364" max="4609" width="11.42578125" style="16"/>
    <col min="4610" max="4610" width="6" style="16" customWidth="1"/>
    <col min="4611" max="4611" width="14.42578125" style="16" customWidth="1"/>
    <col min="4612" max="4612" width="6.42578125" style="16" customWidth="1"/>
    <col min="4613" max="4613" width="10.42578125" style="16" customWidth="1"/>
    <col min="4614" max="4614" width="4.28515625" style="16" customWidth="1"/>
    <col min="4615" max="4615" width="11.28515625" style="16" customWidth="1"/>
    <col min="4616" max="4616" width="7.7109375" style="16" customWidth="1"/>
    <col min="4617" max="4617" width="10.28515625" style="16" customWidth="1"/>
    <col min="4618" max="4618" width="11.28515625" style="16" customWidth="1"/>
    <col min="4619" max="4619" width="12.28515625" style="16" customWidth="1"/>
    <col min="4620" max="4865" width="11.42578125" style="16"/>
    <col min="4866" max="4866" width="6" style="16" customWidth="1"/>
    <col min="4867" max="4867" width="14.42578125" style="16" customWidth="1"/>
    <col min="4868" max="4868" width="6.42578125" style="16" customWidth="1"/>
    <col min="4869" max="4869" width="10.42578125" style="16" customWidth="1"/>
    <col min="4870" max="4870" width="4.28515625" style="16" customWidth="1"/>
    <col min="4871" max="4871" width="11.28515625" style="16" customWidth="1"/>
    <col min="4872" max="4872" width="7.7109375" style="16" customWidth="1"/>
    <col min="4873" max="4873" width="10.28515625" style="16" customWidth="1"/>
    <col min="4874" max="4874" width="11.28515625" style="16" customWidth="1"/>
    <col min="4875" max="4875" width="12.28515625" style="16" customWidth="1"/>
    <col min="4876" max="5121" width="11.42578125" style="16"/>
    <col min="5122" max="5122" width="6" style="16" customWidth="1"/>
    <col min="5123" max="5123" width="14.42578125" style="16" customWidth="1"/>
    <col min="5124" max="5124" width="6.42578125" style="16" customWidth="1"/>
    <col min="5125" max="5125" width="10.42578125" style="16" customWidth="1"/>
    <col min="5126" max="5126" width="4.28515625" style="16" customWidth="1"/>
    <col min="5127" max="5127" width="11.28515625" style="16" customWidth="1"/>
    <col min="5128" max="5128" width="7.7109375" style="16" customWidth="1"/>
    <col min="5129" max="5129" width="10.28515625" style="16" customWidth="1"/>
    <col min="5130" max="5130" width="11.28515625" style="16" customWidth="1"/>
    <col min="5131" max="5131" width="12.28515625" style="16" customWidth="1"/>
    <col min="5132" max="5377" width="11.42578125" style="16"/>
    <col min="5378" max="5378" width="6" style="16" customWidth="1"/>
    <col min="5379" max="5379" width="14.42578125" style="16" customWidth="1"/>
    <col min="5380" max="5380" width="6.42578125" style="16" customWidth="1"/>
    <col min="5381" max="5381" width="10.42578125" style="16" customWidth="1"/>
    <col min="5382" max="5382" width="4.28515625" style="16" customWidth="1"/>
    <col min="5383" max="5383" width="11.28515625" style="16" customWidth="1"/>
    <col min="5384" max="5384" width="7.7109375" style="16" customWidth="1"/>
    <col min="5385" max="5385" width="10.28515625" style="16" customWidth="1"/>
    <col min="5386" max="5386" width="11.28515625" style="16" customWidth="1"/>
    <col min="5387" max="5387" width="12.28515625" style="16" customWidth="1"/>
    <col min="5388" max="5633" width="11.42578125" style="16"/>
    <col min="5634" max="5634" width="6" style="16" customWidth="1"/>
    <col min="5635" max="5635" width="14.42578125" style="16" customWidth="1"/>
    <col min="5636" max="5636" width="6.42578125" style="16" customWidth="1"/>
    <col min="5637" max="5637" width="10.42578125" style="16" customWidth="1"/>
    <col min="5638" max="5638" width="4.28515625" style="16" customWidth="1"/>
    <col min="5639" max="5639" width="11.28515625" style="16" customWidth="1"/>
    <col min="5640" max="5640" width="7.7109375" style="16" customWidth="1"/>
    <col min="5641" max="5641" width="10.28515625" style="16" customWidth="1"/>
    <col min="5642" max="5642" width="11.28515625" style="16" customWidth="1"/>
    <col min="5643" max="5643" width="12.28515625" style="16" customWidth="1"/>
    <col min="5644" max="5889" width="11.42578125" style="16"/>
    <col min="5890" max="5890" width="6" style="16" customWidth="1"/>
    <col min="5891" max="5891" width="14.42578125" style="16" customWidth="1"/>
    <col min="5892" max="5892" width="6.42578125" style="16" customWidth="1"/>
    <col min="5893" max="5893" width="10.42578125" style="16" customWidth="1"/>
    <col min="5894" max="5894" width="4.28515625" style="16" customWidth="1"/>
    <col min="5895" max="5895" width="11.28515625" style="16" customWidth="1"/>
    <col min="5896" max="5896" width="7.7109375" style="16" customWidth="1"/>
    <col min="5897" max="5897" width="10.28515625" style="16" customWidth="1"/>
    <col min="5898" max="5898" width="11.28515625" style="16" customWidth="1"/>
    <col min="5899" max="5899" width="12.28515625" style="16" customWidth="1"/>
    <col min="5900" max="6145" width="11.42578125" style="16"/>
    <col min="6146" max="6146" width="6" style="16" customWidth="1"/>
    <col min="6147" max="6147" width="14.42578125" style="16" customWidth="1"/>
    <col min="6148" max="6148" width="6.42578125" style="16" customWidth="1"/>
    <col min="6149" max="6149" width="10.42578125" style="16" customWidth="1"/>
    <col min="6150" max="6150" width="4.28515625" style="16" customWidth="1"/>
    <col min="6151" max="6151" width="11.28515625" style="16" customWidth="1"/>
    <col min="6152" max="6152" width="7.7109375" style="16" customWidth="1"/>
    <col min="6153" max="6153" width="10.28515625" style="16" customWidth="1"/>
    <col min="6154" max="6154" width="11.28515625" style="16" customWidth="1"/>
    <col min="6155" max="6155" width="12.28515625" style="16" customWidth="1"/>
    <col min="6156" max="6401" width="11.42578125" style="16"/>
    <col min="6402" max="6402" width="6" style="16" customWidth="1"/>
    <col min="6403" max="6403" width="14.42578125" style="16" customWidth="1"/>
    <col min="6404" max="6404" width="6.42578125" style="16" customWidth="1"/>
    <col min="6405" max="6405" width="10.42578125" style="16" customWidth="1"/>
    <col min="6406" max="6406" width="4.28515625" style="16" customWidth="1"/>
    <col min="6407" max="6407" width="11.28515625" style="16" customWidth="1"/>
    <col min="6408" max="6408" width="7.7109375" style="16" customWidth="1"/>
    <col min="6409" max="6409" width="10.28515625" style="16" customWidth="1"/>
    <col min="6410" max="6410" width="11.28515625" style="16" customWidth="1"/>
    <col min="6411" max="6411" width="12.28515625" style="16" customWidth="1"/>
    <col min="6412" max="6657" width="11.42578125" style="16"/>
    <col min="6658" max="6658" width="6" style="16" customWidth="1"/>
    <col min="6659" max="6659" width="14.42578125" style="16" customWidth="1"/>
    <col min="6660" max="6660" width="6.42578125" style="16" customWidth="1"/>
    <col min="6661" max="6661" width="10.42578125" style="16" customWidth="1"/>
    <col min="6662" max="6662" width="4.28515625" style="16" customWidth="1"/>
    <col min="6663" max="6663" width="11.28515625" style="16" customWidth="1"/>
    <col min="6664" max="6664" width="7.7109375" style="16" customWidth="1"/>
    <col min="6665" max="6665" width="10.28515625" style="16" customWidth="1"/>
    <col min="6666" max="6666" width="11.28515625" style="16" customWidth="1"/>
    <col min="6667" max="6667" width="12.28515625" style="16" customWidth="1"/>
    <col min="6668" max="6913" width="11.42578125" style="16"/>
    <col min="6914" max="6914" width="6" style="16" customWidth="1"/>
    <col min="6915" max="6915" width="14.42578125" style="16" customWidth="1"/>
    <col min="6916" max="6916" width="6.42578125" style="16" customWidth="1"/>
    <col min="6917" max="6917" width="10.42578125" style="16" customWidth="1"/>
    <col min="6918" max="6918" width="4.28515625" style="16" customWidth="1"/>
    <col min="6919" max="6919" width="11.28515625" style="16" customWidth="1"/>
    <col min="6920" max="6920" width="7.7109375" style="16" customWidth="1"/>
    <col min="6921" max="6921" width="10.28515625" style="16" customWidth="1"/>
    <col min="6922" max="6922" width="11.28515625" style="16" customWidth="1"/>
    <col min="6923" max="6923" width="12.28515625" style="16" customWidth="1"/>
    <col min="6924" max="7169" width="11.42578125" style="16"/>
    <col min="7170" max="7170" width="6" style="16" customWidth="1"/>
    <col min="7171" max="7171" width="14.42578125" style="16" customWidth="1"/>
    <col min="7172" max="7172" width="6.42578125" style="16" customWidth="1"/>
    <col min="7173" max="7173" width="10.42578125" style="16" customWidth="1"/>
    <col min="7174" max="7174" width="4.28515625" style="16" customWidth="1"/>
    <col min="7175" max="7175" width="11.28515625" style="16" customWidth="1"/>
    <col min="7176" max="7176" width="7.7109375" style="16" customWidth="1"/>
    <col min="7177" max="7177" width="10.28515625" style="16" customWidth="1"/>
    <col min="7178" max="7178" width="11.28515625" style="16" customWidth="1"/>
    <col min="7179" max="7179" width="12.28515625" style="16" customWidth="1"/>
    <col min="7180" max="7425" width="11.42578125" style="16"/>
    <col min="7426" max="7426" width="6" style="16" customWidth="1"/>
    <col min="7427" max="7427" width="14.42578125" style="16" customWidth="1"/>
    <col min="7428" max="7428" width="6.42578125" style="16" customWidth="1"/>
    <col min="7429" max="7429" width="10.42578125" style="16" customWidth="1"/>
    <col min="7430" max="7430" width="4.28515625" style="16" customWidth="1"/>
    <col min="7431" max="7431" width="11.28515625" style="16" customWidth="1"/>
    <col min="7432" max="7432" width="7.7109375" style="16" customWidth="1"/>
    <col min="7433" max="7433" width="10.28515625" style="16" customWidth="1"/>
    <col min="7434" max="7434" width="11.28515625" style="16" customWidth="1"/>
    <col min="7435" max="7435" width="12.28515625" style="16" customWidth="1"/>
    <col min="7436" max="7681" width="11.42578125" style="16"/>
    <col min="7682" max="7682" width="6" style="16" customWidth="1"/>
    <col min="7683" max="7683" width="14.42578125" style="16" customWidth="1"/>
    <col min="7684" max="7684" width="6.42578125" style="16" customWidth="1"/>
    <col min="7685" max="7685" width="10.42578125" style="16" customWidth="1"/>
    <col min="7686" max="7686" width="4.28515625" style="16" customWidth="1"/>
    <col min="7687" max="7687" width="11.28515625" style="16" customWidth="1"/>
    <col min="7688" max="7688" width="7.7109375" style="16" customWidth="1"/>
    <col min="7689" max="7689" width="10.28515625" style="16" customWidth="1"/>
    <col min="7690" max="7690" width="11.28515625" style="16" customWidth="1"/>
    <col min="7691" max="7691" width="12.28515625" style="16" customWidth="1"/>
    <col min="7692" max="7937" width="11.42578125" style="16"/>
    <col min="7938" max="7938" width="6" style="16" customWidth="1"/>
    <col min="7939" max="7939" width="14.42578125" style="16" customWidth="1"/>
    <col min="7940" max="7940" width="6.42578125" style="16" customWidth="1"/>
    <col min="7941" max="7941" width="10.42578125" style="16" customWidth="1"/>
    <col min="7942" max="7942" width="4.28515625" style="16" customWidth="1"/>
    <col min="7943" max="7943" width="11.28515625" style="16" customWidth="1"/>
    <col min="7944" max="7944" width="7.7109375" style="16" customWidth="1"/>
    <col min="7945" max="7945" width="10.28515625" style="16" customWidth="1"/>
    <col min="7946" max="7946" width="11.28515625" style="16" customWidth="1"/>
    <col min="7947" max="7947" width="12.28515625" style="16" customWidth="1"/>
    <col min="7948" max="8193" width="11.42578125" style="16"/>
    <col min="8194" max="8194" width="6" style="16" customWidth="1"/>
    <col min="8195" max="8195" width="14.42578125" style="16" customWidth="1"/>
    <col min="8196" max="8196" width="6.42578125" style="16" customWidth="1"/>
    <col min="8197" max="8197" width="10.42578125" style="16" customWidth="1"/>
    <col min="8198" max="8198" width="4.28515625" style="16" customWidth="1"/>
    <col min="8199" max="8199" width="11.28515625" style="16" customWidth="1"/>
    <col min="8200" max="8200" width="7.7109375" style="16" customWidth="1"/>
    <col min="8201" max="8201" width="10.28515625" style="16" customWidth="1"/>
    <col min="8202" max="8202" width="11.28515625" style="16" customWidth="1"/>
    <col min="8203" max="8203" width="12.28515625" style="16" customWidth="1"/>
    <col min="8204" max="8449" width="11.42578125" style="16"/>
    <col min="8450" max="8450" width="6" style="16" customWidth="1"/>
    <col min="8451" max="8451" width="14.42578125" style="16" customWidth="1"/>
    <col min="8452" max="8452" width="6.42578125" style="16" customWidth="1"/>
    <col min="8453" max="8453" width="10.42578125" style="16" customWidth="1"/>
    <col min="8454" max="8454" width="4.28515625" style="16" customWidth="1"/>
    <col min="8455" max="8455" width="11.28515625" style="16" customWidth="1"/>
    <col min="8456" max="8456" width="7.7109375" style="16" customWidth="1"/>
    <col min="8457" max="8457" width="10.28515625" style="16" customWidth="1"/>
    <col min="8458" max="8458" width="11.28515625" style="16" customWidth="1"/>
    <col min="8459" max="8459" width="12.28515625" style="16" customWidth="1"/>
    <col min="8460" max="8705" width="11.42578125" style="16"/>
    <col min="8706" max="8706" width="6" style="16" customWidth="1"/>
    <col min="8707" max="8707" width="14.42578125" style="16" customWidth="1"/>
    <col min="8708" max="8708" width="6.42578125" style="16" customWidth="1"/>
    <col min="8709" max="8709" width="10.42578125" style="16" customWidth="1"/>
    <col min="8710" max="8710" width="4.28515625" style="16" customWidth="1"/>
    <col min="8711" max="8711" width="11.28515625" style="16" customWidth="1"/>
    <col min="8712" max="8712" width="7.7109375" style="16" customWidth="1"/>
    <col min="8713" max="8713" width="10.28515625" style="16" customWidth="1"/>
    <col min="8714" max="8714" width="11.28515625" style="16" customWidth="1"/>
    <col min="8715" max="8715" width="12.28515625" style="16" customWidth="1"/>
    <col min="8716" max="8961" width="11.42578125" style="16"/>
    <col min="8962" max="8962" width="6" style="16" customWidth="1"/>
    <col min="8963" max="8963" width="14.42578125" style="16" customWidth="1"/>
    <col min="8964" max="8964" width="6.42578125" style="16" customWidth="1"/>
    <col min="8965" max="8965" width="10.42578125" style="16" customWidth="1"/>
    <col min="8966" max="8966" width="4.28515625" style="16" customWidth="1"/>
    <col min="8967" max="8967" width="11.28515625" style="16" customWidth="1"/>
    <col min="8968" max="8968" width="7.7109375" style="16" customWidth="1"/>
    <col min="8969" max="8969" width="10.28515625" style="16" customWidth="1"/>
    <col min="8970" max="8970" width="11.28515625" style="16" customWidth="1"/>
    <col min="8971" max="8971" width="12.28515625" style="16" customWidth="1"/>
    <col min="8972" max="9217" width="11.42578125" style="16"/>
    <col min="9218" max="9218" width="6" style="16" customWidth="1"/>
    <col min="9219" max="9219" width="14.42578125" style="16" customWidth="1"/>
    <col min="9220" max="9220" width="6.42578125" style="16" customWidth="1"/>
    <col min="9221" max="9221" width="10.42578125" style="16" customWidth="1"/>
    <col min="9222" max="9222" width="4.28515625" style="16" customWidth="1"/>
    <col min="9223" max="9223" width="11.28515625" style="16" customWidth="1"/>
    <col min="9224" max="9224" width="7.7109375" style="16" customWidth="1"/>
    <col min="9225" max="9225" width="10.28515625" style="16" customWidth="1"/>
    <col min="9226" max="9226" width="11.28515625" style="16" customWidth="1"/>
    <col min="9227" max="9227" width="12.28515625" style="16" customWidth="1"/>
    <col min="9228" max="9473" width="11.42578125" style="16"/>
    <col min="9474" max="9474" width="6" style="16" customWidth="1"/>
    <col min="9475" max="9475" width="14.42578125" style="16" customWidth="1"/>
    <col min="9476" max="9476" width="6.42578125" style="16" customWidth="1"/>
    <col min="9477" max="9477" width="10.42578125" style="16" customWidth="1"/>
    <col min="9478" max="9478" width="4.28515625" style="16" customWidth="1"/>
    <col min="9479" max="9479" width="11.28515625" style="16" customWidth="1"/>
    <col min="9480" max="9480" width="7.7109375" style="16" customWidth="1"/>
    <col min="9481" max="9481" width="10.28515625" style="16" customWidth="1"/>
    <col min="9482" max="9482" width="11.28515625" style="16" customWidth="1"/>
    <col min="9483" max="9483" width="12.28515625" style="16" customWidth="1"/>
    <col min="9484" max="9729" width="11.42578125" style="16"/>
    <col min="9730" max="9730" width="6" style="16" customWidth="1"/>
    <col min="9731" max="9731" width="14.42578125" style="16" customWidth="1"/>
    <col min="9732" max="9732" width="6.42578125" style="16" customWidth="1"/>
    <col min="9733" max="9733" width="10.42578125" style="16" customWidth="1"/>
    <col min="9734" max="9734" width="4.28515625" style="16" customWidth="1"/>
    <col min="9735" max="9735" width="11.28515625" style="16" customWidth="1"/>
    <col min="9736" max="9736" width="7.7109375" style="16" customWidth="1"/>
    <col min="9737" max="9737" width="10.28515625" style="16" customWidth="1"/>
    <col min="9738" max="9738" width="11.28515625" style="16" customWidth="1"/>
    <col min="9739" max="9739" width="12.28515625" style="16" customWidth="1"/>
    <col min="9740" max="9985" width="11.42578125" style="16"/>
    <col min="9986" max="9986" width="6" style="16" customWidth="1"/>
    <col min="9987" max="9987" width="14.42578125" style="16" customWidth="1"/>
    <col min="9988" max="9988" width="6.42578125" style="16" customWidth="1"/>
    <col min="9989" max="9989" width="10.42578125" style="16" customWidth="1"/>
    <col min="9990" max="9990" width="4.28515625" style="16" customWidth="1"/>
    <col min="9991" max="9991" width="11.28515625" style="16" customWidth="1"/>
    <col min="9992" max="9992" width="7.7109375" style="16" customWidth="1"/>
    <col min="9993" max="9993" width="10.28515625" style="16" customWidth="1"/>
    <col min="9994" max="9994" width="11.28515625" style="16" customWidth="1"/>
    <col min="9995" max="9995" width="12.28515625" style="16" customWidth="1"/>
    <col min="9996" max="10241" width="11.42578125" style="16"/>
    <col min="10242" max="10242" width="6" style="16" customWidth="1"/>
    <col min="10243" max="10243" width="14.42578125" style="16" customWidth="1"/>
    <col min="10244" max="10244" width="6.42578125" style="16" customWidth="1"/>
    <col min="10245" max="10245" width="10.42578125" style="16" customWidth="1"/>
    <col min="10246" max="10246" width="4.28515625" style="16" customWidth="1"/>
    <col min="10247" max="10247" width="11.28515625" style="16" customWidth="1"/>
    <col min="10248" max="10248" width="7.7109375" style="16" customWidth="1"/>
    <col min="10249" max="10249" width="10.28515625" style="16" customWidth="1"/>
    <col min="10250" max="10250" width="11.28515625" style="16" customWidth="1"/>
    <col min="10251" max="10251" width="12.28515625" style="16" customWidth="1"/>
    <col min="10252" max="10497" width="11.42578125" style="16"/>
    <col min="10498" max="10498" width="6" style="16" customWidth="1"/>
    <col min="10499" max="10499" width="14.42578125" style="16" customWidth="1"/>
    <col min="10500" max="10500" width="6.42578125" style="16" customWidth="1"/>
    <col min="10501" max="10501" width="10.42578125" style="16" customWidth="1"/>
    <col min="10502" max="10502" width="4.28515625" style="16" customWidth="1"/>
    <col min="10503" max="10503" width="11.28515625" style="16" customWidth="1"/>
    <col min="10504" max="10504" width="7.7109375" style="16" customWidth="1"/>
    <col min="10505" max="10505" width="10.28515625" style="16" customWidth="1"/>
    <col min="10506" max="10506" width="11.28515625" style="16" customWidth="1"/>
    <col min="10507" max="10507" width="12.28515625" style="16" customWidth="1"/>
    <col min="10508" max="10753" width="11.42578125" style="16"/>
    <col min="10754" max="10754" width="6" style="16" customWidth="1"/>
    <col min="10755" max="10755" width="14.42578125" style="16" customWidth="1"/>
    <col min="10756" max="10756" width="6.42578125" style="16" customWidth="1"/>
    <col min="10757" max="10757" width="10.42578125" style="16" customWidth="1"/>
    <col min="10758" max="10758" width="4.28515625" style="16" customWidth="1"/>
    <col min="10759" max="10759" width="11.28515625" style="16" customWidth="1"/>
    <col min="10760" max="10760" width="7.7109375" style="16" customWidth="1"/>
    <col min="10761" max="10761" width="10.28515625" style="16" customWidth="1"/>
    <col min="10762" max="10762" width="11.28515625" style="16" customWidth="1"/>
    <col min="10763" max="10763" width="12.28515625" style="16" customWidth="1"/>
    <col min="10764" max="11009" width="11.42578125" style="16"/>
    <col min="11010" max="11010" width="6" style="16" customWidth="1"/>
    <col min="11011" max="11011" width="14.42578125" style="16" customWidth="1"/>
    <col min="11012" max="11012" width="6.42578125" style="16" customWidth="1"/>
    <col min="11013" max="11013" width="10.42578125" style="16" customWidth="1"/>
    <col min="11014" max="11014" width="4.28515625" style="16" customWidth="1"/>
    <col min="11015" max="11015" width="11.28515625" style="16" customWidth="1"/>
    <col min="11016" max="11016" width="7.7109375" style="16" customWidth="1"/>
    <col min="11017" max="11017" width="10.28515625" style="16" customWidth="1"/>
    <col min="11018" max="11018" width="11.28515625" style="16" customWidth="1"/>
    <col min="11019" max="11019" width="12.28515625" style="16" customWidth="1"/>
    <col min="11020" max="11265" width="11.42578125" style="16"/>
    <col min="11266" max="11266" width="6" style="16" customWidth="1"/>
    <col min="11267" max="11267" width="14.42578125" style="16" customWidth="1"/>
    <col min="11268" max="11268" width="6.42578125" style="16" customWidth="1"/>
    <col min="11269" max="11269" width="10.42578125" style="16" customWidth="1"/>
    <col min="11270" max="11270" width="4.28515625" style="16" customWidth="1"/>
    <col min="11271" max="11271" width="11.28515625" style="16" customWidth="1"/>
    <col min="11272" max="11272" width="7.7109375" style="16" customWidth="1"/>
    <col min="11273" max="11273" width="10.28515625" style="16" customWidth="1"/>
    <col min="11274" max="11274" width="11.28515625" style="16" customWidth="1"/>
    <col min="11275" max="11275" width="12.28515625" style="16" customWidth="1"/>
    <col min="11276" max="11521" width="11.42578125" style="16"/>
    <col min="11522" max="11522" width="6" style="16" customWidth="1"/>
    <col min="11523" max="11523" width="14.42578125" style="16" customWidth="1"/>
    <col min="11524" max="11524" width="6.42578125" style="16" customWidth="1"/>
    <col min="11525" max="11525" width="10.42578125" style="16" customWidth="1"/>
    <col min="11526" max="11526" width="4.28515625" style="16" customWidth="1"/>
    <col min="11527" max="11527" width="11.28515625" style="16" customWidth="1"/>
    <col min="11528" max="11528" width="7.7109375" style="16" customWidth="1"/>
    <col min="11529" max="11529" width="10.28515625" style="16" customWidth="1"/>
    <col min="11530" max="11530" width="11.28515625" style="16" customWidth="1"/>
    <col min="11531" max="11531" width="12.28515625" style="16" customWidth="1"/>
    <col min="11532" max="11777" width="11.42578125" style="16"/>
    <col min="11778" max="11778" width="6" style="16" customWidth="1"/>
    <col min="11779" max="11779" width="14.42578125" style="16" customWidth="1"/>
    <col min="11780" max="11780" width="6.42578125" style="16" customWidth="1"/>
    <col min="11781" max="11781" width="10.42578125" style="16" customWidth="1"/>
    <col min="11782" max="11782" width="4.28515625" style="16" customWidth="1"/>
    <col min="11783" max="11783" width="11.28515625" style="16" customWidth="1"/>
    <col min="11784" max="11784" width="7.7109375" style="16" customWidth="1"/>
    <col min="11785" max="11785" width="10.28515625" style="16" customWidth="1"/>
    <col min="11786" max="11786" width="11.28515625" style="16" customWidth="1"/>
    <col min="11787" max="11787" width="12.28515625" style="16" customWidth="1"/>
    <col min="11788" max="12033" width="11.42578125" style="16"/>
    <col min="12034" max="12034" width="6" style="16" customWidth="1"/>
    <col min="12035" max="12035" width="14.42578125" style="16" customWidth="1"/>
    <col min="12036" max="12036" width="6.42578125" style="16" customWidth="1"/>
    <col min="12037" max="12037" width="10.42578125" style="16" customWidth="1"/>
    <col min="12038" max="12038" width="4.28515625" style="16" customWidth="1"/>
    <col min="12039" max="12039" width="11.28515625" style="16" customWidth="1"/>
    <col min="12040" max="12040" width="7.7109375" style="16" customWidth="1"/>
    <col min="12041" max="12041" width="10.28515625" style="16" customWidth="1"/>
    <col min="12042" max="12042" width="11.28515625" style="16" customWidth="1"/>
    <col min="12043" max="12043" width="12.28515625" style="16" customWidth="1"/>
    <col min="12044" max="12289" width="11.42578125" style="16"/>
    <col min="12290" max="12290" width="6" style="16" customWidth="1"/>
    <col min="12291" max="12291" width="14.42578125" style="16" customWidth="1"/>
    <col min="12292" max="12292" width="6.42578125" style="16" customWidth="1"/>
    <col min="12293" max="12293" width="10.42578125" style="16" customWidth="1"/>
    <col min="12294" max="12294" width="4.28515625" style="16" customWidth="1"/>
    <col min="12295" max="12295" width="11.28515625" style="16" customWidth="1"/>
    <col min="12296" max="12296" width="7.7109375" style="16" customWidth="1"/>
    <col min="12297" max="12297" width="10.28515625" style="16" customWidth="1"/>
    <col min="12298" max="12298" width="11.28515625" style="16" customWidth="1"/>
    <col min="12299" max="12299" width="12.28515625" style="16" customWidth="1"/>
    <col min="12300" max="12545" width="11.42578125" style="16"/>
    <col min="12546" max="12546" width="6" style="16" customWidth="1"/>
    <col min="12547" max="12547" width="14.42578125" style="16" customWidth="1"/>
    <col min="12548" max="12548" width="6.42578125" style="16" customWidth="1"/>
    <col min="12549" max="12549" width="10.42578125" style="16" customWidth="1"/>
    <col min="12550" max="12550" width="4.28515625" style="16" customWidth="1"/>
    <col min="12551" max="12551" width="11.28515625" style="16" customWidth="1"/>
    <col min="12552" max="12552" width="7.7109375" style="16" customWidth="1"/>
    <col min="12553" max="12553" width="10.28515625" style="16" customWidth="1"/>
    <col min="12554" max="12554" width="11.28515625" style="16" customWidth="1"/>
    <col min="12555" max="12555" width="12.28515625" style="16" customWidth="1"/>
    <col min="12556" max="12801" width="11.42578125" style="16"/>
    <col min="12802" max="12802" width="6" style="16" customWidth="1"/>
    <col min="12803" max="12803" width="14.42578125" style="16" customWidth="1"/>
    <col min="12804" max="12804" width="6.42578125" style="16" customWidth="1"/>
    <col min="12805" max="12805" width="10.42578125" style="16" customWidth="1"/>
    <col min="12806" max="12806" width="4.28515625" style="16" customWidth="1"/>
    <col min="12807" max="12807" width="11.28515625" style="16" customWidth="1"/>
    <col min="12808" max="12808" width="7.7109375" style="16" customWidth="1"/>
    <col min="12809" max="12809" width="10.28515625" style="16" customWidth="1"/>
    <col min="12810" max="12810" width="11.28515625" style="16" customWidth="1"/>
    <col min="12811" max="12811" width="12.28515625" style="16" customWidth="1"/>
    <col min="12812" max="13057" width="11.42578125" style="16"/>
    <col min="13058" max="13058" width="6" style="16" customWidth="1"/>
    <col min="13059" max="13059" width="14.42578125" style="16" customWidth="1"/>
    <col min="13060" max="13060" width="6.42578125" style="16" customWidth="1"/>
    <col min="13061" max="13061" width="10.42578125" style="16" customWidth="1"/>
    <col min="13062" max="13062" width="4.28515625" style="16" customWidth="1"/>
    <col min="13063" max="13063" width="11.28515625" style="16" customWidth="1"/>
    <col min="13064" max="13064" width="7.7109375" style="16" customWidth="1"/>
    <col min="13065" max="13065" width="10.28515625" style="16" customWidth="1"/>
    <col min="13066" max="13066" width="11.28515625" style="16" customWidth="1"/>
    <col min="13067" max="13067" width="12.28515625" style="16" customWidth="1"/>
    <col min="13068" max="13313" width="11.42578125" style="16"/>
    <col min="13314" max="13314" width="6" style="16" customWidth="1"/>
    <col min="13315" max="13315" width="14.42578125" style="16" customWidth="1"/>
    <col min="13316" max="13316" width="6.42578125" style="16" customWidth="1"/>
    <col min="13317" max="13317" width="10.42578125" style="16" customWidth="1"/>
    <col min="13318" max="13318" width="4.28515625" style="16" customWidth="1"/>
    <col min="13319" max="13319" width="11.28515625" style="16" customWidth="1"/>
    <col min="13320" max="13320" width="7.7109375" style="16" customWidth="1"/>
    <col min="13321" max="13321" width="10.28515625" style="16" customWidth="1"/>
    <col min="13322" max="13322" width="11.28515625" style="16" customWidth="1"/>
    <col min="13323" max="13323" width="12.28515625" style="16" customWidth="1"/>
    <col min="13324" max="13569" width="11.42578125" style="16"/>
    <col min="13570" max="13570" width="6" style="16" customWidth="1"/>
    <col min="13571" max="13571" width="14.42578125" style="16" customWidth="1"/>
    <col min="13572" max="13572" width="6.42578125" style="16" customWidth="1"/>
    <col min="13573" max="13573" width="10.42578125" style="16" customWidth="1"/>
    <col min="13574" max="13574" width="4.28515625" style="16" customWidth="1"/>
    <col min="13575" max="13575" width="11.28515625" style="16" customWidth="1"/>
    <col min="13576" max="13576" width="7.7109375" style="16" customWidth="1"/>
    <col min="13577" max="13577" width="10.28515625" style="16" customWidth="1"/>
    <col min="13578" max="13578" width="11.28515625" style="16" customWidth="1"/>
    <col min="13579" max="13579" width="12.28515625" style="16" customWidth="1"/>
    <col min="13580" max="13825" width="11.42578125" style="16"/>
    <col min="13826" max="13826" width="6" style="16" customWidth="1"/>
    <col min="13827" max="13827" width="14.42578125" style="16" customWidth="1"/>
    <col min="13828" max="13828" width="6.42578125" style="16" customWidth="1"/>
    <col min="13829" max="13829" width="10.42578125" style="16" customWidth="1"/>
    <col min="13830" max="13830" width="4.28515625" style="16" customWidth="1"/>
    <col min="13831" max="13831" width="11.28515625" style="16" customWidth="1"/>
    <col min="13832" max="13832" width="7.7109375" style="16" customWidth="1"/>
    <col min="13833" max="13833" width="10.28515625" style="16" customWidth="1"/>
    <col min="13834" max="13834" width="11.28515625" style="16" customWidth="1"/>
    <col min="13835" max="13835" width="12.28515625" style="16" customWidth="1"/>
    <col min="13836" max="14081" width="11.42578125" style="16"/>
    <col min="14082" max="14082" width="6" style="16" customWidth="1"/>
    <col min="14083" max="14083" width="14.42578125" style="16" customWidth="1"/>
    <col min="14084" max="14084" width="6.42578125" style="16" customWidth="1"/>
    <col min="14085" max="14085" width="10.42578125" style="16" customWidth="1"/>
    <col min="14086" max="14086" width="4.28515625" style="16" customWidth="1"/>
    <col min="14087" max="14087" width="11.28515625" style="16" customWidth="1"/>
    <col min="14088" max="14088" width="7.7109375" style="16" customWidth="1"/>
    <col min="14089" max="14089" width="10.28515625" style="16" customWidth="1"/>
    <col min="14090" max="14090" width="11.28515625" style="16" customWidth="1"/>
    <col min="14091" max="14091" width="12.28515625" style="16" customWidth="1"/>
    <col min="14092" max="14337" width="11.42578125" style="16"/>
    <col min="14338" max="14338" width="6" style="16" customWidth="1"/>
    <col min="14339" max="14339" width="14.42578125" style="16" customWidth="1"/>
    <col min="14340" max="14340" width="6.42578125" style="16" customWidth="1"/>
    <col min="14341" max="14341" width="10.42578125" style="16" customWidth="1"/>
    <col min="14342" max="14342" width="4.28515625" style="16" customWidth="1"/>
    <col min="14343" max="14343" width="11.28515625" style="16" customWidth="1"/>
    <col min="14344" max="14344" width="7.7109375" style="16" customWidth="1"/>
    <col min="14345" max="14345" width="10.28515625" style="16" customWidth="1"/>
    <col min="14346" max="14346" width="11.28515625" style="16" customWidth="1"/>
    <col min="14347" max="14347" width="12.28515625" style="16" customWidth="1"/>
    <col min="14348" max="14593" width="11.42578125" style="16"/>
    <col min="14594" max="14594" width="6" style="16" customWidth="1"/>
    <col min="14595" max="14595" width="14.42578125" style="16" customWidth="1"/>
    <col min="14596" max="14596" width="6.42578125" style="16" customWidth="1"/>
    <col min="14597" max="14597" width="10.42578125" style="16" customWidth="1"/>
    <col min="14598" max="14598" width="4.28515625" style="16" customWidth="1"/>
    <col min="14599" max="14599" width="11.28515625" style="16" customWidth="1"/>
    <col min="14600" max="14600" width="7.7109375" style="16" customWidth="1"/>
    <col min="14601" max="14601" width="10.28515625" style="16" customWidth="1"/>
    <col min="14602" max="14602" width="11.28515625" style="16" customWidth="1"/>
    <col min="14603" max="14603" width="12.28515625" style="16" customWidth="1"/>
    <col min="14604" max="14849" width="11.42578125" style="16"/>
    <col min="14850" max="14850" width="6" style="16" customWidth="1"/>
    <col min="14851" max="14851" width="14.42578125" style="16" customWidth="1"/>
    <col min="14852" max="14852" width="6.42578125" style="16" customWidth="1"/>
    <col min="14853" max="14853" width="10.42578125" style="16" customWidth="1"/>
    <col min="14854" max="14854" width="4.28515625" style="16" customWidth="1"/>
    <col min="14855" max="14855" width="11.28515625" style="16" customWidth="1"/>
    <col min="14856" max="14856" width="7.7109375" style="16" customWidth="1"/>
    <col min="14857" max="14857" width="10.28515625" style="16" customWidth="1"/>
    <col min="14858" max="14858" width="11.28515625" style="16" customWidth="1"/>
    <col min="14859" max="14859" width="12.28515625" style="16" customWidth="1"/>
    <col min="14860" max="15105" width="11.42578125" style="16"/>
    <col min="15106" max="15106" width="6" style="16" customWidth="1"/>
    <col min="15107" max="15107" width="14.42578125" style="16" customWidth="1"/>
    <col min="15108" max="15108" width="6.42578125" style="16" customWidth="1"/>
    <col min="15109" max="15109" width="10.42578125" style="16" customWidth="1"/>
    <col min="15110" max="15110" width="4.28515625" style="16" customWidth="1"/>
    <col min="15111" max="15111" width="11.28515625" style="16" customWidth="1"/>
    <col min="15112" max="15112" width="7.7109375" style="16" customWidth="1"/>
    <col min="15113" max="15113" width="10.28515625" style="16" customWidth="1"/>
    <col min="15114" max="15114" width="11.28515625" style="16" customWidth="1"/>
    <col min="15115" max="15115" width="12.28515625" style="16" customWidth="1"/>
    <col min="15116" max="15361" width="11.42578125" style="16"/>
    <col min="15362" max="15362" width="6" style="16" customWidth="1"/>
    <col min="15363" max="15363" width="14.42578125" style="16" customWidth="1"/>
    <col min="15364" max="15364" width="6.42578125" style="16" customWidth="1"/>
    <col min="15365" max="15365" width="10.42578125" style="16" customWidth="1"/>
    <col min="15366" max="15366" width="4.28515625" style="16" customWidth="1"/>
    <col min="15367" max="15367" width="11.28515625" style="16" customWidth="1"/>
    <col min="15368" max="15368" width="7.7109375" style="16" customWidth="1"/>
    <col min="15369" max="15369" width="10.28515625" style="16" customWidth="1"/>
    <col min="15370" max="15370" width="11.28515625" style="16" customWidth="1"/>
    <col min="15371" max="15371" width="12.28515625" style="16" customWidth="1"/>
    <col min="15372" max="15617" width="11.42578125" style="16"/>
    <col min="15618" max="15618" width="6" style="16" customWidth="1"/>
    <col min="15619" max="15619" width="14.42578125" style="16" customWidth="1"/>
    <col min="15620" max="15620" width="6.42578125" style="16" customWidth="1"/>
    <col min="15621" max="15621" width="10.42578125" style="16" customWidth="1"/>
    <col min="15622" max="15622" width="4.28515625" style="16" customWidth="1"/>
    <col min="15623" max="15623" width="11.28515625" style="16" customWidth="1"/>
    <col min="15624" max="15624" width="7.7109375" style="16" customWidth="1"/>
    <col min="15625" max="15625" width="10.28515625" style="16" customWidth="1"/>
    <col min="15626" max="15626" width="11.28515625" style="16" customWidth="1"/>
    <col min="15627" max="15627" width="12.28515625" style="16" customWidth="1"/>
    <col min="15628" max="15873" width="11.42578125" style="16"/>
    <col min="15874" max="15874" width="6" style="16" customWidth="1"/>
    <col min="15875" max="15875" width="14.42578125" style="16" customWidth="1"/>
    <col min="15876" max="15876" width="6.42578125" style="16" customWidth="1"/>
    <col min="15877" max="15877" width="10.42578125" style="16" customWidth="1"/>
    <col min="15878" max="15878" width="4.28515625" style="16" customWidth="1"/>
    <col min="15879" max="15879" width="11.28515625" style="16" customWidth="1"/>
    <col min="15880" max="15880" width="7.7109375" style="16" customWidth="1"/>
    <col min="15881" max="15881" width="10.28515625" style="16" customWidth="1"/>
    <col min="15882" max="15882" width="11.28515625" style="16" customWidth="1"/>
    <col min="15883" max="15883" width="12.28515625" style="16" customWidth="1"/>
    <col min="15884" max="16129" width="11.42578125" style="16"/>
    <col min="16130" max="16130" width="6" style="16" customWidth="1"/>
    <col min="16131" max="16131" width="14.42578125" style="16" customWidth="1"/>
    <col min="16132" max="16132" width="6.42578125" style="16" customWidth="1"/>
    <col min="16133" max="16133" width="10.42578125" style="16" customWidth="1"/>
    <col min="16134" max="16134" width="4.28515625" style="16" customWidth="1"/>
    <col min="16135" max="16135" width="11.28515625" style="16" customWidth="1"/>
    <col min="16136" max="16136" width="7.7109375" style="16" customWidth="1"/>
    <col min="16137" max="16137" width="10.28515625" style="16" customWidth="1"/>
    <col min="16138" max="16138" width="11.28515625" style="16" customWidth="1"/>
    <col min="16139" max="16139" width="12.28515625" style="16" customWidth="1"/>
    <col min="16140" max="16384" width="11.42578125" style="16"/>
  </cols>
  <sheetData>
    <row r="1" spans="1:11" ht="14.25" customHeight="1">
      <c r="A1" s="69"/>
      <c r="B1" s="69"/>
      <c r="C1" s="69"/>
      <c r="D1" s="69"/>
      <c r="E1" s="69"/>
      <c r="F1" s="69"/>
      <c r="G1" s="69"/>
      <c r="H1" s="69"/>
      <c r="I1" s="70"/>
      <c r="J1" s="71"/>
      <c r="K1" s="71"/>
    </row>
    <row r="2" spans="1:11" ht="22.5" customHeight="1">
      <c r="A2" s="69"/>
      <c r="B2" s="69"/>
      <c r="C2" s="69" t="s">
        <v>102</v>
      </c>
      <c r="D2" s="69"/>
      <c r="E2" s="69"/>
      <c r="F2" s="69"/>
      <c r="G2" s="69"/>
      <c r="H2" s="69"/>
      <c r="I2"/>
      <c r="J2" s="72"/>
      <c r="K2" s="72"/>
    </row>
    <row r="3" spans="1:11" ht="27" customHeight="1" thickBot="1">
      <c r="A3" s="69"/>
      <c r="B3" s="69"/>
      <c r="C3" s="73" t="s">
        <v>103</v>
      </c>
      <c r="D3" s="73"/>
      <c r="E3" s="73"/>
      <c r="F3" s="73"/>
      <c r="G3" s="73"/>
      <c r="H3" s="73"/>
      <c r="I3" s="12"/>
      <c r="J3" s="74"/>
      <c r="K3" s="74"/>
    </row>
    <row r="4" spans="1:11" ht="21.75" customHeight="1">
      <c r="A4" s="75"/>
      <c r="B4" s="75"/>
      <c r="C4" s="76" t="s">
        <v>104</v>
      </c>
      <c r="D4" s="75"/>
      <c r="E4" s="75"/>
      <c r="F4" s="75"/>
      <c r="G4" s="75"/>
      <c r="H4" s="75"/>
      <c r="I4"/>
      <c r="J4" s="75"/>
      <c r="K4" s="75"/>
    </row>
    <row r="5" spans="1:11">
      <c r="A5" s="75"/>
      <c r="B5" s="75"/>
      <c r="C5" s="75"/>
      <c r="D5" s="75"/>
      <c r="E5" s="75"/>
      <c r="F5" s="75"/>
      <c r="G5" s="75"/>
      <c r="H5" s="75"/>
      <c r="I5"/>
      <c r="J5" s="75"/>
      <c r="K5" s="75"/>
    </row>
    <row r="6" spans="1:11" ht="15" customHeight="1">
      <c r="A6" s="75"/>
      <c r="B6" s="75"/>
      <c r="C6" s="75"/>
      <c r="D6" s="75"/>
      <c r="E6" s="75"/>
      <c r="F6" s="75"/>
      <c r="G6" s="75"/>
      <c r="H6" s="75"/>
      <c r="I6"/>
      <c r="J6" s="77"/>
      <c r="K6" s="75"/>
    </row>
    <row r="7" spans="1:11" ht="15" customHeight="1">
      <c r="A7" s="75"/>
      <c r="B7" s="75"/>
      <c r="C7" s="75"/>
      <c r="D7" s="75"/>
      <c r="E7" s="75"/>
      <c r="F7" s="75"/>
      <c r="G7" s="75"/>
      <c r="H7" s="75"/>
      <c r="I7"/>
      <c r="J7" s="77"/>
      <c r="K7" s="75"/>
    </row>
    <row r="8" spans="1:11" ht="9" customHeight="1">
      <c r="I8"/>
    </row>
    <row r="9" spans="1:11" ht="14.25">
      <c r="A9" s="4" t="s">
        <v>105</v>
      </c>
      <c r="B9" s="78"/>
      <c r="C9" s="78"/>
      <c r="D9" s="78"/>
      <c r="E9" s="78"/>
      <c r="F9" s="79"/>
      <c r="G9" s="80" t="s">
        <v>106</v>
      </c>
      <c r="H9" s="75"/>
      <c r="I9" s="7" t="s">
        <v>233</v>
      </c>
      <c r="J9" s="81"/>
      <c r="K9" s="81"/>
    </row>
    <row r="10" spans="1:11" ht="14.25">
      <c r="A10" s="82"/>
      <c r="B10" s="83"/>
      <c r="C10" s="83"/>
      <c r="D10" s="83"/>
      <c r="E10" s="83"/>
      <c r="F10" s="84"/>
      <c r="G10" s="85"/>
      <c r="H10" s="86"/>
      <c r="I10" s="7" t="s">
        <v>107</v>
      </c>
      <c r="J10" s="81"/>
      <c r="K10" s="87"/>
    </row>
    <row r="11" spans="1:11" ht="14.25">
      <c r="A11" s="724" t="str">
        <f>I.!C3</f>
        <v>#GEMEINDE#</v>
      </c>
      <c r="B11" s="724"/>
      <c r="C11" s="724"/>
      <c r="D11" s="724"/>
      <c r="E11" s="724"/>
      <c r="F11" s="88"/>
      <c r="G11" s="85" t="s">
        <v>108</v>
      </c>
      <c r="H11" s="86"/>
      <c r="I11" s="7"/>
      <c r="J11" s="81"/>
      <c r="K11" s="87"/>
    </row>
    <row r="12" spans="1:11" ht="14.25">
      <c r="A12" s="724">
        <f>Kita!C2</f>
        <v>0</v>
      </c>
      <c r="B12" s="724"/>
      <c r="C12" s="724"/>
      <c r="D12" s="724"/>
      <c r="E12" s="724"/>
      <c r="F12" s="88"/>
      <c r="G12" s="80" t="s">
        <v>109</v>
      </c>
      <c r="H12" s="86"/>
      <c r="I12" s="7" t="s">
        <v>110</v>
      </c>
      <c r="J12" s="87"/>
      <c r="K12" s="89"/>
    </row>
    <row r="13" spans="1:11" ht="14.25">
      <c r="A13" s="233">
        <f>Kita!C3</f>
        <v>0</v>
      </c>
      <c r="B13" s="233"/>
      <c r="C13" s="233"/>
      <c r="D13" s="233"/>
      <c r="E13" s="233"/>
      <c r="F13" s="88"/>
      <c r="G13" s="85"/>
      <c r="H13" s="86"/>
      <c r="I13" s="7" t="s">
        <v>111</v>
      </c>
      <c r="J13" s="87"/>
      <c r="K13" s="87"/>
    </row>
    <row r="14" spans="1:11" ht="14.25">
      <c r="A14" s="234">
        <f>Kita!C4</f>
        <v>0</v>
      </c>
      <c r="B14" s="235"/>
      <c r="C14" s="235"/>
      <c r="D14" s="235"/>
      <c r="E14" s="235"/>
      <c r="F14" s="88"/>
      <c r="G14" s="85" t="s">
        <v>112</v>
      </c>
      <c r="H14" s="86"/>
      <c r="I14" s="236"/>
      <c r="J14" s="87"/>
      <c r="K14" s="87"/>
    </row>
    <row r="15" spans="1:11" ht="14.25">
      <c r="A15" s="724"/>
      <c r="B15" s="724"/>
      <c r="C15" s="724"/>
      <c r="D15" s="724"/>
      <c r="E15" s="724"/>
      <c r="F15" s="90"/>
      <c r="G15" s="85" t="s">
        <v>113</v>
      </c>
      <c r="H15" s="86"/>
      <c r="I15" s="7" t="s">
        <v>234</v>
      </c>
      <c r="J15" s="87"/>
      <c r="K15" s="87"/>
    </row>
    <row r="16" spans="1:11" ht="14.25">
      <c r="A16" s="725"/>
      <c r="B16" s="725"/>
      <c r="C16" s="725"/>
      <c r="D16" s="725"/>
      <c r="E16" s="725"/>
      <c r="F16" s="90"/>
      <c r="G16" s="85" t="s">
        <v>114</v>
      </c>
      <c r="H16" s="86"/>
      <c r="I16" s="7" t="s">
        <v>115</v>
      </c>
      <c r="J16" s="87"/>
      <c r="K16" s="87"/>
    </row>
    <row r="17" spans="1:11" ht="14.25">
      <c r="A17" s="725"/>
      <c r="B17" s="725"/>
      <c r="C17" s="725"/>
      <c r="D17" s="725"/>
      <c r="E17" s="725"/>
      <c r="F17" s="90"/>
      <c r="G17" s="85"/>
      <c r="H17" s="86"/>
      <c r="I17" s="87"/>
      <c r="J17" s="87"/>
      <c r="K17" s="87"/>
    </row>
    <row r="18" spans="1:11" ht="14.25">
      <c r="A18" s="90"/>
      <c r="B18" s="90"/>
      <c r="C18" s="90"/>
      <c r="D18" s="90"/>
      <c r="E18" s="90"/>
      <c r="F18" s="90"/>
      <c r="G18" s="85" t="s">
        <v>116</v>
      </c>
      <c r="H18" s="86"/>
      <c r="I18" s="91" t="str">
        <f>Kita!U7</f>
        <v>51.11.08</v>
      </c>
      <c r="J18" s="87"/>
      <c r="K18" s="87"/>
    </row>
    <row r="19" spans="1:11" ht="14.25">
      <c r="A19" s="90"/>
      <c r="B19" s="90"/>
      <c r="C19" s="90"/>
      <c r="D19" s="90"/>
      <c r="E19" s="90"/>
      <c r="F19" s="90"/>
      <c r="G19" s="80"/>
      <c r="H19" s="75"/>
      <c r="I19" s="81" t="str">
        <f>E38</f>
        <v xml:space="preserve">I. Quartal  </v>
      </c>
      <c r="J19" s="92">
        <f>I.!B7</f>
        <v>2025</v>
      </c>
      <c r="K19" s="81"/>
    </row>
    <row r="20" spans="1:11" ht="14.25">
      <c r="A20" s="90"/>
      <c r="B20" s="90"/>
      <c r="C20" s="90"/>
      <c r="D20" s="90"/>
      <c r="E20" s="90"/>
      <c r="F20" s="90"/>
      <c r="G20" s="80"/>
      <c r="H20" s="75"/>
      <c r="I20" s="81"/>
      <c r="J20" s="81"/>
      <c r="K20" s="81"/>
    </row>
    <row r="21" spans="1:11" ht="14.25">
      <c r="A21" s="90"/>
      <c r="B21" s="90"/>
      <c r="C21" s="90"/>
      <c r="D21" s="90"/>
      <c r="E21" s="90"/>
      <c r="F21" s="90"/>
      <c r="G21" s="93" t="s">
        <v>117</v>
      </c>
      <c r="H21" s="90"/>
      <c r="I21" s="94" t="s">
        <v>118</v>
      </c>
      <c r="J21" s="95">
        <f>Kita!U9</f>
        <v>0</v>
      </c>
      <c r="K21" s="94"/>
    </row>
    <row r="22" spans="1:11">
      <c r="A22" s="96"/>
      <c r="B22" s="96"/>
      <c r="C22" s="96"/>
      <c r="D22" s="96"/>
      <c r="E22" s="96"/>
      <c r="F22" s="96"/>
      <c r="G22" s="96"/>
      <c r="H22" s="96"/>
      <c r="I22" s="96"/>
      <c r="J22" s="97"/>
      <c r="K22" s="96"/>
    </row>
    <row r="23" spans="1:11">
      <c r="A23" s="96"/>
      <c r="B23" s="96"/>
      <c r="C23" s="96"/>
      <c r="D23" s="96"/>
      <c r="E23" s="96"/>
      <c r="F23" s="96"/>
      <c r="G23" s="96"/>
      <c r="H23" s="96"/>
      <c r="I23" s="96"/>
      <c r="J23" s="97"/>
      <c r="K23" s="96"/>
    </row>
    <row r="24" spans="1:11" ht="15">
      <c r="A24" s="98"/>
      <c r="B24" s="98"/>
      <c r="C24" s="99"/>
      <c r="D24" s="100"/>
      <c r="E24" s="726"/>
      <c r="F24" s="726"/>
      <c r="G24" s="726"/>
      <c r="H24" s="101"/>
      <c r="I24" s="102"/>
      <c r="J24" s="87"/>
      <c r="K24" s="103"/>
    </row>
    <row r="25" spans="1:11" ht="15">
      <c r="A25" s="98"/>
      <c r="B25" s="98"/>
      <c r="C25" s="85"/>
      <c r="D25" s="85"/>
      <c r="E25" s="100"/>
      <c r="F25" s="104"/>
      <c r="G25" s="105"/>
      <c r="H25" s="101"/>
      <c r="I25" s="102"/>
      <c r="J25" s="87"/>
      <c r="K25" s="85"/>
    </row>
    <row r="26" spans="1:11" ht="6" customHeight="1">
      <c r="A26" s="97"/>
      <c r="B26" s="106"/>
      <c r="C26" s="106"/>
      <c r="D26" s="106"/>
      <c r="E26" s="97"/>
      <c r="F26" s="97"/>
      <c r="G26" s="97"/>
      <c r="H26" s="97"/>
      <c r="I26" s="97"/>
      <c r="J26" s="97"/>
      <c r="K26" s="97"/>
    </row>
    <row r="27" spans="1:11">
      <c r="A27" s="107"/>
      <c r="B27" s="107"/>
      <c r="C27" s="107"/>
      <c r="D27" s="107"/>
      <c r="E27" s="107"/>
      <c r="F27" s="107"/>
      <c r="G27" s="107"/>
      <c r="H27" s="107"/>
      <c r="I27" s="107"/>
      <c r="J27" s="107"/>
      <c r="K27" s="107"/>
    </row>
    <row r="28" spans="1:11">
      <c r="A28" s="107"/>
      <c r="B28" s="107"/>
      <c r="C28" s="107"/>
      <c r="D28" s="107"/>
      <c r="E28" s="107"/>
      <c r="F28" s="107"/>
      <c r="G28" s="107"/>
      <c r="H28" s="107"/>
      <c r="I28" s="107"/>
      <c r="J28" s="107"/>
      <c r="K28" s="107"/>
    </row>
    <row r="29" spans="1:11" ht="15.75">
      <c r="A29" s="727" t="s">
        <v>119</v>
      </c>
      <c r="B29" s="727"/>
      <c r="C29" s="727"/>
      <c r="D29" s="727"/>
      <c r="E29" s="727"/>
      <c r="F29" s="727"/>
      <c r="G29" s="727"/>
      <c r="H29" s="727"/>
      <c r="I29" s="727"/>
      <c r="J29" s="727"/>
      <c r="K29" s="727"/>
    </row>
    <row r="30" spans="1:11" ht="15.75">
      <c r="A30" s="108" t="s">
        <v>120</v>
      </c>
      <c r="B30" s="108"/>
      <c r="C30" s="108"/>
      <c r="D30" s="727" t="str">
        <f>I.!C3</f>
        <v>#GEMEINDE#</v>
      </c>
      <c r="E30" s="727"/>
      <c r="F30" s="727"/>
      <c r="G30" s="727"/>
      <c r="H30" s="727"/>
      <c r="I30" s="727"/>
      <c r="J30" s="727"/>
      <c r="K30" s="108"/>
    </row>
    <row r="31" spans="1:11" ht="17.25" customHeight="1">
      <c r="A31" s="109" t="s">
        <v>121</v>
      </c>
      <c r="B31" s="109"/>
      <c r="C31" s="109"/>
      <c r="D31" s="727" t="str">
        <f>I.!I3</f>
        <v>#KITA-NAME#</v>
      </c>
      <c r="E31" s="727"/>
      <c r="F31" s="727"/>
      <c r="G31" s="727"/>
      <c r="H31" s="727"/>
      <c r="I31" s="727"/>
      <c r="J31" s="727"/>
      <c r="K31" s="109"/>
    </row>
    <row r="32" spans="1:11">
      <c r="A32" s="107"/>
      <c r="B32" s="107"/>
      <c r="C32" s="107"/>
      <c r="D32" s="107"/>
      <c r="E32" s="107"/>
      <c r="F32" s="107"/>
      <c r="G32" s="107"/>
      <c r="H32" s="107"/>
      <c r="I32" s="107"/>
      <c r="J32" s="107"/>
      <c r="K32" s="107"/>
    </row>
    <row r="33" spans="1:11">
      <c r="A33" s="107" t="s">
        <v>122</v>
      </c>
      <c r="B33" s="107"/>
      <c r="C33" s="723">
        <f>A12</f>
        <v>0</v>
      </c>
      <c r="D33" s="723"/>
      <c r="E33" s="723"/>
      <c r="F33" s="723"/>
      <c r="G33" s="723"/>
      <c r="H33" s="723"/>
      <c r="I33" s="723"/>
      <c r="J33" s="723"/>
      <c r="K33" s="107"/>
    </row>
    <row r="34" spans="1:11" ht="20.25" customHeight="1">
      <c r="A34" s="107"/>
      <c r="B34" s="107"/>
      <c r="C34" s="107"/>
      <c r="D34" s="107"/>
      <c r="E34" s="107"/>
      <c r="F34" s="107"/>
      <c r="G34" s="107"/>
      <c r="H34" s="107"/>
      <c r="I34" s="107"/>
      <c r="J34" s="107"/>
      <c r="K34" s="107"/>
    </row>
    <row r="35" spans="1:11">
      <c r="A35" s="110" t="s">
        <v>123</v>
      </c>
      <c r="B35" s="107"/>
      <c r="C35" s="107"/>
      <c r="D35" s="107"/>
      <c r="E35" s="107"/>
      <c r="F35" s="107"/>
      <c r="G35" s="107"/>
      <c r="H35" s="107"/>
      <c r="I35" s="107"/>
      <c r="J35" s="107"/>
      <c r="K35" s="107"/>
    </row>
    <row r="36" spans="1:11">
      <c r="A36" s="107" t="s">
        <v>124</v>
      </c>
      <c r="B36" s="107"/>
      <c r="C36" s="107"/>
      <c r="D36" s="107"/>
      <c r="E36" s="107"/>
      <c r="F36" s="107"/>
      <c r="G36" s="107"/>
      <c r="H36" s="107"/>
      <c r="I36" s="107"/>
      <c r="J36" s="107"/>
      <c r="K36" s="107"/>
    </row>
    <row r="37" spans="1:11">
      <c r="A37" s="729" t="str">
        <f>D30</f>
        <v>#GEMEINDE#</v>
      </c>
      <c r="B37" s="729"/>
      <c r="C37" s="729"/>
      <c r="D37" s="729"/>
      <c r="E37" s="729"/>
      <c r="F37" s="107"/>
      <c r="G37" s="107"/>
      <c r="H37" s="107"/>
      <c r="I37" s="107"/>
      <c r="J37" s="107"/>
      <c r="K37" s="107"/>
    </row>
    <row r="38" spans="1:11">
      <c r="A38" s="107" t="s">
        <v>125</v>
      </c>
      <c r="B38" s="107"/>
      <c r="C38" s="107"/>
      <c r="D38" s="107"/>
      <c r="E38" s="730" t="s">
        <v>126</v>
      </c>
      <c r="F38" s="731"/>
      <c r="G38" s="111">
        <f>J19</f>
        <v>2025</v>
      </c>
      <c r="H38" s="112"/>
      <c r="I38" s="107"/>
      <c r="J38" s="107"/>
      <c r="K38" s="107"/>
    </row>
    <row r="39" spans="1:11">
      <c r="A39" s="107" t="s">
        <v>127</v>
      </c>
      <c r="B39" s="107"/>
      <c r="C39" s="107"/>
      <c r="D39" s="107"/>
      <c r="E39" s="107"/>
      <c r="F39" s="107"/>
      <c r="G39" s="107"/>
      <c r="H39" s="107"/>
      <c r="I39" s="107"/>
      <c r="J39" s="107"/>
      <c r="K39" s="107"/>
    </row>
    <row r="40" spans="1:11" ht="7.5" customHeight="1">
      <c r="A40" s="107"/>
      <c r="B40" s="107"/>
      <c r="C40" s="107"/>
      <c r="D40" s="107"/>
      <c r="E40" s="107"/>
      <c r="F40" s="107"/>
      <c r="G40" s="107"/>
      <c r="H40" s="107"/>
      <c r="I40" s="107"/>
      <c r="J40" s="107"/>
      <c r="K40" s="107"/>
    </row>
    <row r="41" spans="1:11" ht="15.75">
      <c r="A41" s="113"/>
      <c r="B41" s="732" t="e">
        <f>I.!N42</f>
        <v>#DIV/0!</v>
      </c>
      <c r="C41" s="732"/>
      <c r="D41" s="732"/>
      <c r="E41" s="732"/>
      <c r="F41" s="732"/>
      <c r="G41" s="114" t="s">
        <v>128</v>
      </c>
      <c r="H41" s="114"/>
      <c r="I41" s="107"/>
      <c r="J41" s="114"/>
      <c r="K41" s="107"/>
    </row>
    <row r="42" spans="1:11" ht="15.75">
      <c r="A42" s="115" t="s">
        <v>129</v>
      </c>
      <c r="B42" s="116"/>
      <c r="C42" s="116"/>
      <c r="D42" s="116"/>
      <c r="E42" s="116"/>
      <c r="F42" s="116"/>
      <c r="G42" s="114"/>
      <c r="H42" s="114"/>
      <c r="I42" s="107"/>
      <c r="J42" s="114"/>
      <c r="K42" s="107"/>
    </row>
    <row r="43" spans="1:11" ht="8.25" customHeight="1">
      <c r="A43" s="115"/>
      <c r="B43" s="116"/>
      <c r="C43" s="116"/>
      <c r="D43" s="116"/>
      <c r="E43" s="116"/>
      <c r="F43" s="116"/>
      <c r="G43" s="114"/>
      <c r="H43" s="114"/>
      <c r="I43" s="107"/>
      <c r="J43" s="114"/>
      <c r="K43" s="107"/>
    </row>
    <row r="44" spans="1:11" ht="15.75" customHeight="1">
      <c r="A44" s="733" t="e">
        <f>UPPER(B45)</f>
        <v>#DIV/0!</v>
      </c>
      <c r="B44" s="733"/>
      <c r="C44" s="733"/>
      <c r="D44" s="733"/>
      <c r="E44" s="733"/>
      <c r="F44" s="733"/>
      <c r="G44" s="733"/>
      <c r="H44" s="733"/>
      <c r="I44" s="733"/>
      <c r="J44" s="733"/>
      <c r="K44" s="733"/>
    </row>
    <row r="45" spans="1:11" ht="16.5" customHeight="1">
      <c r="A45" s="117" t="s">
        <v>129</v>
      </c>
      <c r="B45" s="118" t="e">
        <f>IF(B41&gt;=1000000000,"nur unter 1 Milliarde",IF(ABS(B41)&lt;1,"null",IF(B41&lt;0,"minus   ","")&amp;IF(B50=0,"",C50)&amp;IF(AND(B51=0,B52=0),"",D51)&amp;IF(B53=0,"",C53)&amp;IF(AND(B54=0,B55=0),"",D54)&amp;IF(B56=0,"",C56)&amp;IF(AND(B57=0,B58=0),"",IF(AND(B57=0,B58=1),"eins",D57))))&amp;IF(F56=0,"",IF(A45=1,H56,H57))</f>
        <v>#DIV/0!</v>
      </c>
      <c r="C45" s="119"/>
      <c r="D45" s="119"/>
      <c r="E45" s="119"/>
      <c r="F45" s="120"/>
      <c r="G45" s="120"/>
      <c r="H45" s="120"/>
      <c r="I45" s="121"/>
      <c r="J45" s="121"/>
      <c r="K45" s="107"/>
    </row>
    <row r="46" spans="1:11" ht="15" hidden="1">
      <c r="A46" s="121"/>
      <c r="B46" s="122"/>
      <c r="C46" s="123"/>
      <c r="D46" s="121"/>
      <c r="E46" s="121"/>
      <c r="F46" s="121"/>
      <c r="G46" s="121"/>
      <c r="H46" s="121"/>
      <c r="I46" s="121"/>
      <c r="J46" s="121"/>
      <c r="K46" s="107"/>
    </row>
    <row r="47" spans="1:11" ht="15" hidden="1">
      <c r="A47" s="121"/>
      <c r="B47" s="124" t="e">
        <f>SUBSTITUTE(SUBSTITUTE(SUBSTITUTE(SUBSTITUTE(SUBSTITUTE(SUBSTITUTE(SUBSTITUTE(SUBSTITUTE(B41,0,"Null   "),1,"Eins   "),2,"Zwo   "),3,"Drei   "),4,"Vier   "),5,"Fünf   "),6,"Sechs   "),7,"Sieben   ")</f>
        <v>#DIV/0!</v>
      </c>
      <c r="C47" s="123"/>
      <c r="D47" s="121"/>
      <c r="E47" s="121"/>
      <c r="F47" s="121"/>
      <c r="G47" s="121"/>
      <c r="H47" s="121"/>
      <c r="I47" s="121"/>
      <c r="J47" s="121"/>
      <c r="K47" s="107"/>
    </row>
    <row r="48" spans="1:11" ht="14.25" hidden="1">
      <c r="A48" s="121"/>
      <c r="B48" s="121"/>
      <c r="C48" s="121"/>
      <c r="D48" s="121"/>
      <c r="E48" s="121"/>
      <c r="F48" s="121"/>
      <c r="G48" s="121"/>
      <c r="H48" s="121"/>
      <c r="I48" s="121"/>
      <c r="J48" s="121"/>
      <c r="K48" s="107"/>
    </row>
    <row r="49" spans="1:11" ht="14.25" hidden="1">
      <c r="A49" s="121"/>
      <c r="B49" s="121"/>
      <c r="C49" s="121"/>
      <c r="D49" s="121"/>
      <c r="E49" s="121"/>
      <c r="F49" s="121"/>
      <c r="G49" s="125" t="e">
        <f>ABS(100*(MOD(B41,1)-(B41&lt;0)))</f>
        <v>#DIV/0!</v>
      </c>
      <c r="H49" s="121"/>
      <c r="I49" s="121"/>
      <c r="J49" s="121"/>
      <c r="K49" s="107"/>
    </row>
    <row r="50" spans="1:11" ht="15" hidden="1">
      <c r="A50" s="121"/>
      <c r="B50" s="126" t="e">
        <f>VALUE(RIGHT(INT(ABS(B41)/100000000)))</f>
        <v>#DIV/0!</v>
      </c>
      <c r="C50" s="121" t="e">
        <f>IF(B50=1,"ein",IF(B50=2,"zwei",IF(B50=3,"drei",IF(B50=4,"vier",IF(B50=5,"fünf",IF(B50=6,"sechs",IF(B50=7,"sieben",IF(B50=8,"acht","neun"))))))))&amp;"hundert"&amp;IF(AND(B51=0,B52=0),"millionen","")</f>
        <v>#DIV/0!</v>
      </c>
      <c r="D50" s="121"/>
      <c r="E50" s="121"/>
      <c r="F50" s="121"/>
      <c r="G50" s="121" t="e">
        <f>ROUND(100*(ABS(B41)-INT(ABS(B41))),0)</f>
        <v>#DIV/0!</v>
      </c>
      <c r="H50" s="121"/>
      <c r="I50" s="121"/>
      <c r="J50" s="121"/>
      <c r="K50" s="107"/>
    </row>
    <row r="51" spans="1:11" ht="15" hidden="1">
      <c r="A51" s="121"/>
      <c r="B51" s="126" t="e">
        <f>VALUE(RIGHT(INT(ABS(B41)/10000000)))</f>
        <v>#DIV/0!</v>
      </c>
      <c r="C51" s="121" t="e">
        <f>IF(B51=1,"zehn",IF(B51=2,"zwanzig",IF(B51=3,"dreißig",IF(B51=4,"vierzig",IF(B51=5,"fünfzig",IF(B51=6,"sechzig",IF(B51=7,"siebzig",IF(B51=8,"achtzig","neunzig"))))))))</f>
        <v>#DIV/0!</v>
      </c>
      <c r="D51" s="121" t="e">
        <f>IF(AND(B51=0,B52=1),"einemillion",IF(AND(B51=1,B52=1),"elf",IF(AND(B51=1,B52=2),"zwölf",IF(AND(B51=1,B52=6),"sechzehn",IF(AND(B51=1,B52=7),"siebzehn",IF(B52=0,C51,IF(B51=0,C52,C52&amp;IF(B51&gt;1,"und","")&amp;C51))))))&amp;"millionen")</f>
        <v>#DIV/0!</v>
      </c>
      <c r="E51" s="121"/>
      <c r="F51" s="121"/>
      <c r="G51" s="121"/>
      <c r="H51" s="121"/>
      <c r="I51" s="121"/>
      <c r="J51" s="121"/>
      <c r="K51" s="107"/>
    </row>
    <row r="52" spans="1:11" ht="15" hidden="1">
      <c r="A52" s="121"/>
      <c r="B52" s="126" t="e">
        <f>VALUE(RIGHT(INT(ABS(B41)/1000000)))</f>
        <v>#DIV/0!</v>
      </c>
      <c r="C52" s="121" t="e">
        <f>IF(B52=1,"ein",IF(B52=2,"zwei",IF(B52=3,"drei",IF(B52=4,"vier",IF(B52=5,"fünf",IF(B52=6,"sechs",IF(B52=7,"sieben",IF(B52=8,"acht","neun"))))))))</f>
        <v>#DIV/0!</v>
      </c>
      <c r="D52" s="121"/>
      <c r="E52" s="121"/>
      <c r="F52" s="121"/>
      <c r="G52" s="121"/>
      <c r="H52" s="121"/>
      <c r="I52" s="121"/>
      <c r="J52" s="121"/>
      <c r="K52" s="107"/>
    </row>
    <row r="53" spans="1:11" ht="15" hidden="1">
      <c r="A53" s="121"/>
      <c r="B53" s="126" t="e">
        <f>VALUE(RIGHT(INT(ABS(B41)/100000)))</f>
        <v>#DIV/0!</v>
      </c>
      <c r="C53" s="121" t="e">
        <f>IF(B53=1,"ein",IF(B53=2,"zwei",IF(B53=3,"drei",IF(B53=4,"vier",IF(B53=5,"fünf",IF(B53=6,"sechs",IF(B53=7,"sieben",IF(B53=8,"acht","neun"))))))))&amp;"hundert"&amp;IF(AND(B54=0,B55=0),"tausend","")</f>
        <v>#DIV/0!</v>
      </c>
      <c r="D53" s="121"/>
      <c r="E53" s="121"/>
      <c r="F53" s="121"/>
      <c r="G53" s="121"/>
      <c r="H53" s="121"/>
      <c r="I53" s="121"/>
      <c r="J53" s="121"/>
      <c r="K53" s="107"/>
    </row>
    <row r="54" spans="1:11" ht="38.25" hidden="1" customHeight="1">
      <c r="A54" s="121"/>
      <c r="B54" s="126" t="e">
        <f>VALUE(RIGHT(INT(ABS(B41)/10000)))</f>
        <v>#DIV/0!</v>
      </c>
      <c r="C54" s="121" t="e">
        <f>IF(B54=1,"zehn",IF(B54=2,"zwanzig",IF(B54=3,"dreißig",IF(B54=4,"vierzig",IF(B54=5,"fünfzig",IF(B54=6,"sechzig",IF(B54=7,"siebzig",IF(B54=8,"achtzig","neunzig"))))))))</f>
        <v>#DIV/0!</v>
      </c>
      <c r="D54" s="121" t="e">
        <f>IF(AND(B54=1,B55=1),"elf",IF(AND(B54=1,B55=2),"zwölf",IF(AND(B54=1,B55=6),"sechzehn",IF(AND(B54=1,B55=7),"siebzehn",IF(B55=0,C54,IF(B54=0,C55,C55&amp;IF(B54&gt;1,"und","")&amp;C54))))))&amp;"tausend"</f>
        <v>#DIV/0!</v>
      </c>
      <c r="E54" s="121"/>
      <c r="F54" s="121"/>
      <c r="G54" s="121"/>
      <c r="H54" s="121"/>
      <c r="I54" s="121"/>
      <c r="J54" s="121"/>
      <c r="K54" s="112"/>
    </row>
    <row r="55" spans="1:11" ht="15" hidden="1">
      <c r="A55" s="121"/>
      <c r="B55" s="126" t="e">
        <f>VALUE(RIGHT(INT(ABS(B41)/1000)))</f>
        <v>#DIV/0!</v>
      </c>
      <c r="C55" s="121" t="e">
        <f>IF(B55=1,"ein",IF(B55=2,"zwei",IF(B55=3,"drei",IF(B55=4,"vier",IF(B55=5,"fünf",IF(B55=6,"sechs",IF(B55=7,"sieben",IF(B55=8,"acht","neun"))))))))</f>
        <v>#DIV/0!</v>
      </c>
      <c r="D55" s="121"/>
      <c r="E55" s="121"/>
      <c r="F55" s="121"/>
      <c r="G55" s="121"/>
      <c r="H55" s="121"/>
      <c r="I55" s="121"/>
      <c r="J55" s="121"/>
      <c r="K55" s="107"/>
    </row>
    <row r="56" spans="1:11" ht="15" hidden="1">
      <c r="A56" s="121"/>
      <c r="B56" s="126" t="e">
        <f>VALUE(RIGHT(INT(ABS(B41)/100)))</f>
        <v>#DIV/0!</v>
      </c>
      <c r="C56" s="121" t="e">
        <f>IF(B56=1,"ein",IF(B56=2,"zwei",IF(B56=3,"drei",IF(B56=4,"vier",IF(B56=5,"fünf",IF(B56=6,"sechs",IF(B56=7,"sieben",IF(B56=8,"acht","neun"))))))))&amp;"hundert"</f>
        <v>#DIV/0!</v>
      </c>
      <c r="D56" s="121"/>
      <c r="E56" s="121"/>
      <c r="F56" s="127" t="e">
        <f>IF(A45=0,0,ROUND(100*(ABS(B41)-INT(ABS(B41))),0))</f>
        <v>#DIV/0!</v>
      </c>
      <c r="G56" s="121"/>
      <c r="H56" s="121" t="e">
        <f>TEXT(F56,"   00")&amp;"/100"</f>
        <v>#DIV/0!</v>
      </c>
      <c r="I56" s="121"/>
      <c r="J56" s="121"/>
      <c r="K56" s="107"/>
    </row>
    <row r="57" spans="1:11" ht="15" hidden="1">
      <c r="A57" s="121"/>
      <c r="B57" s="126" t="e">
        <f>VALUE(RIGHT(INT(ABS(B41)/10)))</f>
        <v>#DIV/0!</v>
      </c>
      <c r="C57" s="121" t="e">
        <f>IF(B57=1,"zehn",IF(B57=2,"zwanzig",IF(B57=3,"dreißig",IF(B57=4,"vierzig",IF(B57=5,"fünfzig",IF(B57=6,"sechzig",IF(B57=7,"siebzig",IF(B57=8,"achtzig","neunzig"))))))))</f>
        <v>#DIV/0!</v>
      </c>
      <c r="D57" s="121" t="e">
        <f>IF(AND(B57=1,B58=1),"elf",IF(AND(B57=1,B58=2),"zwölf",IF(AND(B57=1,B58=6),"sechzehn",IF(AND(B57=1,B58=7),"siebzehn",IF(B58=0,C57,IF(B57=0,C58,C58&amp;IF(B57&gt;1,"und","")&amp;C57))))))</f>
        <v>#DIV/0!</v>
      </c>
      <c r="E57" s="121"/>
      <c r="F57" s="126" t="e">
        <f>VALUE(RIGHT(INT(ABS(F56)/10)))</f>
        <v>#DIV/0!</v>
      </c>
      <c r="G57" s="121" t="e">
        <f>IF(F57=1,"zehn",IF(F57=2,"zwanzig",IF(F57=3,"dreißig",IF(F57=4,"vierzig",IF(F57=5,"fünfzig",IF(F57=6,"sechzig",IF(F57=7,"siebzig",IF(F57=8,"achtzig","neunzig"))))))))</f>
        <v>#DIV/0!</v>
      </c>
      <c r="H57" s="121" t="e">
        <f>"    Komma "&amp;IF(F56&lt;10,"null ","")&amp;IF(F56=1,"eins",IF(AND(F57=1,F58=1),"elf",IF(AND(F57=1,F58=2),"zwölf",IF(AND(F57=1,F58=6),"sechzehn",IF(AND(F57=1,F58=7),"siebzehn",IF(F58=0,G57,IF(F57=0,G58,G58&amp;IF(F57&gt;1,"und","")&amp;G57)))))))</f>
        <v>#DIV/0!</v>
      </c>
      <c r="I57" s="121"/>
      <c r="J57" s="121"/>
      <c r="K57" s="107"/>
    </row>
    <row r="58" spans="1:11" ht="15" hidden="1">
      <c r="A58" s="121"/>
      <c r="B58" s="126" t="e">
        <f>VALUE(RIGHT(INT(ABS(B41))))</f>
        <v>#DIV/0!</v>
      </c>
      <c r="C58" s="121" t="e">
        <f>IF(B58=1,"ein",IF(B58=2,"zwei",IF(B58=3,"drei",IF(B58=4,"vier",IF(B58=5,"fünf",IF(B58=6,"sechs",IF(B58=7,"sieben",IF(B58=8,"acht","neun"))))))))</f>
        <v>#DIV/0!</v>
      </c>
      <c r="D58" s="121"/>
      <c r="E58" s="121"/>
      <c r="F58" s="126" t="e">
        <f>VALUE(RIGHT(INT(ABS(F56))))</f>
        <v>#DIV/0!</v>
      </c>
      <c r="G58" s="121" t="e">
        <f>IF(F58=1,"ein",IF(F58=2,"zwei",IF(F58=3,"drei",IF(F58=4,"vier",IF(F58=5,"fünf",IF(F58=6,"sechs",IF(F58=7,"sieben",IF(F58=8,"acht","neun"))))))))</f>
        <v>#DIV/0!</v>
      </c>
      <c r="H58" s="121"/>
      <c r="I58" s="121"/>
      <c r="J58" s="121"/>
      <c r="K58" s="107"/>
    </row>
    <row r="59" spans="1:11" hidden="1">
      <c r="A59" s="107"/>
      <c r="B59" s="107"/>
      <c r="C59" s="107"/>
      <c r="D59" s="107"/>
      <c r="E59" s="107"/>
      <c r="F59" s="107"/>
      <c r="G59" s="107"/>
      <c r="H59" s="107"/>
      <c r="I59" s="107"/>
      <c r="J59" s="107"/>
      <c r="K59" s="107"/>
    </row>
    <row r="60" spans="1:11" hidden="1">
      <c r="A60" s="734" t="s">
        <v>130</v>
      </c>
      <c r="B60" s="734"/>
      <c r="C60" s="734"/>
      <c r="D60" s="734"/>
      <c r="E60" s="734"/>
      <c r="F60" s="734"/>
      <c r="G60" s="734"/>
      <c r="H60" s="734"/>
      <c r="I60" s="734"/>
      <c r="J60" s="734"/>
      <c r="K60" s="734"/>
    </row>
    <row r="61" spans="1:11">
      <c r="A61" s="128" t="s">
        <v>130</v>
      </c>
      <c r="B61" s="128"/>
      <c r="C61" s="128"/>
      <c r="D61" s="128"/>
      <c r="E61" s="128"/>
      <c r="F61" s="128"/>
      <c r="G61" s="128"/>
      <c r="H61" s="128"/>
      <c r="I61" s="128"/>
      <c r="J61" s="128"/>
      <c r="K61" s="128"/>
    </row>
    <row r="62" spans="1:11">
      <c r="A62" s="128"/>
      <c r="B62" s="128"/>
      <c r="C62" s="128"/>
      <c r="D62" s="128"/>
      <c r="E62" s="128"/>
      <c r="F62" s="128"/>
      <c r="G62" s="128"/>
      <c r="H62" s="128"/>
      <c r="I62" s="128"/>
      <c r="J62" s="128"/>
      <c r="K62" s="128"/>
    </row>
    <row r="63" spans="1:11" ht="15.75" customHeight="1">
      <c r="A63" s="735" t="s">
        <v>131</v>
      </c>
      <c r="B63" s="735"/>
      <c r="C63" s="735"/>
      <c r="D63" s="735"/>
      <c r="E63" s="735"/>
      <c r="F63" s="735"/>
      <c r="G63" s="735"/>
      <c r="H63" s="735"/>
      <c r="I63" s="735"/>
      <c r="J63" s="735"/>
      <c r="K63" s="735"/>
    </row>
    <row r="64" spans="1:11" ht="11.25" customHeight="1">
      <c r="A64" s="735"/>
      <c r="B64" s="735"/>
      <c r="C64" s="735"/>
      <c r="D64" s="735"/>
      <c r="E64" s="735"/>
      <c r="F64" s="735"/>
      <c r="G64" s="735"/>
      <c r="H64" s="735"/>
      <c r="I64" s="735"/>
      <c r="J64" s="735"/>
      <c r="K64" s="735"/>
    </row>
    <row r="65" spans="1:11" ht="15.75">
      <c r="A65" s="129"/>
      <c r="B65" s="107"/>
      <c r="C65" s="107"/>
      <c r="D65" s="107"/>
      <c r="E65" s="107"/>
      <c r="F65" s="107"/>
      <c r="G65" s="107"/>
      <c r="H65" s="107"/>
      <c r="I65" s="107"/>
      <c r="J65" s="107"/>
      <c r="K65" s="107"/>
    </row>
    <row r="66" spans="1:11">
      <c r="A66" s="734" t="s">
        <v>132</v>
      </c>
      <c r="B66" s="734"/>
      <c r="C66" s="734"/>
      <c r="D66" s="734"/>
      <c r="E66" s="734"/>
      <c r="F66" s="734"/>
      <c r="G66" s="734"/>
      <c r="H66" s="734"/>
      <c r="I66" s="734"/>
      <c r="J66" s="734"/>
      <c r="K66" s="734"/>
    </row>
    <row r="67" spans="1:11" ht="28.5" customHeight="1">
      <c r="A67" s="736" t="s">
        <v>133</v>
      </c>
      <c r="B67" s="736"/>
      <c r="C67" s="736"/>
      <c r="D67" s="736"/>
      <c r="E67" s="736"/>
      <c r="F67" s="736"/>
      <c r="G67" s="736"/>
      <c r="H67" s="736"/>
      <c r="I67" s="736"/>
      <c r="J67" s="736"/>
      <c r="K67" s="736"/>
    </row>
    <row r="68" spans="1:11" ht="15.75" customHeight="1">
      <c r="A68" s="107"/>
      <c r="B68" s="107"/>
      <c r="C68" s="107"/>
      <c r="D68" s="107"/>
      <c r="E68" s="107"/>
      <c r="F68" s="107"/>
      <c r="G68" s="107"/>
      <c r="H68" s="107"/>
      <c r="I68" s="107"/>
      <c r="J68" s="107"/>
      <c r="K68" s="107"/>
    </row>
    <row r="69" spans="1:11">
      <c r="A69" s="734" t="s">
        <v>134</v>
      </c>
      <c r="B69" s="734"/>
      <c r="C69" s="734"/>
      <c r="D69" s="734"/>
      <c r="E69" s="734"/>
      <c r="F69" s="734"/>
      <c r="G69" s="734"/>
      <c r="H69" s="734"/>
      <c r="I69" s="734"/>
      <c r="J69" s="734"/>
      <c r="K69" s="734"/>
    </row>
    <row r="70" spans="1:11">
      <c r="A70" s="107" t="s">
        <v>135</v>
      </c>
      <c r="B70" s="107"/>
      <c r="C70" s="107"/>
      <c r="D70" s="729" t="str">
        <f>D30</f>
        <v>#GEMEINDE#</v>
      </c>
      <c r="E70" s="729"/>
      <c r="F70" s="729"/>
      <c r="G70" s="729"/>
      <c r="H70" s="729"/>
      <c r="I70" s="729"/>
      <c r="J70" s="729"/>
      <c r="K70" s="729"/>
    </row>
    <row r="71" spans="1:11">
      <c r="A71" s="107" t="s">
        <v>136</v>
      </c>
      <c r="B71" s="107"/>
      <c r="C71" s="107"/>
      <c r="D71" s="737">
        <f>I.!G7</f>
        <v>45627</v>
      </c>
      <c r="E71" s="737"/>
      <c r="F71" s="130" t="s">
        <v>137</v>
      </c>
      <c r="G71" s="107"/>
      <c r="H71" s="107"/>
      <c r="I71" s="107"/>
      <c r="J71" s="107"/>
      <c r="K71" s="107"/>
    </row>
    <row r="72" spans="1:11">
      <c r="A72" s="107" t="s">
        <v>138</v>
      </c>
      <c r="B72" s="107"/>
      <c r="C72" s="107"/>
      <c r="D72" s="107"/>
      <c r="E72" s="107"/>
      <c r="F72" s="107"/>
      <c r="G72" s="107"/>
      <c r="H72" s="107"/>
      <c r="I72" s="107"/>
      <c r="J72" s="107"/>
      <c r="K72" s="107"/>
    </row>
    <row r="73" spans="1:11">
      <c r="A73" s="107" t="s">
        <v>139</v>
      </c>
      <c r="B73" s="107"/>
      <c r="C73" s="107"/>
      <c r="D73" s="107"/>
      <c r="E73" s="107"/>
      <c r="F73" s="107"/>
      <c r="G73" s="107"/>
      <c r="H73" s="107"/>
      <c r="I73" s="107"/>
      <c r="J73" s="107"/>
      <c r="K73" s="107"/>
    </row>
    <row r="74" spans="1:11">
      <c r="A74" s="107"/>
      <c r="B74" s="107"/>
      <c r="C74" s="107"/>
      <c r="D74" s="107"/>
      <c r="E74" s="107"/>
      <c r="F74" s="107"/>
      <c r="G74" s="107"/>
      <c r="H74" s="107"/>
      <c r="I74" s="107"/>
      <c r="J74" s="107"/>
      <c r="K74" s="107"/>
    </row>
    <row r="75" spans="1:11">
      <c r="A75" s="107"/>
      <c r="B75" s="107"/>
      <c r="C75" s="107"/>
      <c r="D75" s="107"/>
      <c r="E75" s="107"/>
      <c r="F75" s="107"/>
      <c r="G75" s="107"/>
      <c r="H75" s="107"/>
      <c r="I75" s="107"/>
      <c r="J75" s="107"/>
      <c r="K75" s="107"/>
    </row>
    <row r="76" spans="1:11">
      <c r="A76" s="107"/>
      <c r="B76" s="107"/>
      <c r="C76" s="107"/>
      <c r="D76" s="107"/>
      <c r="E76" s="107"/>
      <c r="F76" s="107"/>
      <c r="G76" s="107"/>
      <c r="H76" s="107"/>
      <c r="I76" s="107"/>
      <c r="J76" s="107"/>
      <c r="K76" s="107"/>
    </row>
    <row r="77" spans="1:11">
      <c r="A77" s="97"/>
      <c r="B77" s="97"/>
      <c r="C77" s="97"/>
      <c r="D77" s="97"/>
      <c r="E77" s="97"/>
      <c r="F77" s="97"/>
      <c r="G77" s="97"/>
      <c r="H77" s="97"/>
      <c r="I77" s="97"/>
      <c r="J77" s="97"/>
      <c r="K77" s="97"/>
    </row>
    <row r="78" spans="1:11" ht="9.9499999999999993" customHeight="1">
      <c r="A78" s="131" t="s">
        <v>140</v>
      </c>
      <c r="B78" s="90"/>
      <c r="C78" s="90"/>
      <c r="D78" s="131" t="s">
        <v>141</v>
      </c>
      <c r="E78" s="90"/>
      <c r="F78" s="90"/>
      <c r="G78" s="131" t="s">
        <v>142</v>
      </c>
      <c r="H78" s="90"/>
      <c r="I78" s="90"/>
      <c r="J78" s="131" t="s">
        <v>143</v>
      </c>
      <c r="K78" s="90"/>
    </row>
    <row r="79" spans="1:11" ht="9.9499999999999993" customHeight="1">
      <c r="A79" s="90" t="s">
        <v>144</v>
      </c>
      <c r="B79" s="90"/>
      <c r="C79" s="90"/>
      <c r="D79" s="90" t="s">
        <v>145</v>
      </c>
      <c r="E79" s="90"/>
      <c r="F79" s="90"/>
      <c r="G79" s="90" t="s">
        <v>146</v>
      </c>
      <c r="H79" s="90"/>
      <c r="I79" s="90"/>
      <c r="J79" s="90" t="s">
        <v>147</v>
      </c>
      <c r="K79" s="90" t="s">
        <v>148</v>
      </c>
    </row>
    <row r="80" spans="1:11" ht="9.9499999999999993" customHeight="1">
      <c r="A80" s="90" t="s">
        <v>149</v>
      </c>
      <c r="B80" s="90"/>
      <c r="C80" s="90"/>
      <c r="D80" s="90" t="s">
        <v>150</v>
      </c>
      <c r="E80" s="90"/>
      <c r="F80" s="90"/>
      <c r="G80" s="90" t="s">
        <v>151</v>
      </c>
      <c r="H80" s="90"/>
      <c r="I80" s="90"/>
      <c r="J80" s="90" t="s">
        <v>152</v>
      </c>
      <c r="K80" s="90" t="s">
        <v>153</v>
      </c>
    </row>
    <row r="81" spans="1:11" ht="9.9499999999999993" customHeight="1">
      <c r="A81" s="90" t="s">
        <v>111</v>
      </c>
      <c r="B81" s="90"/>
      <c r="C81" s="90"/>
      <c r="D81" s="90" t="s">
        <v>154</v>
      </c>
      <c r="E81" s="90"/>
      <c r="F81" s="90"/>
      <c r="G81" s="90" t="s">
        <v>155</v>
      </c>
      <c r="H81" s="90"/>
      <c r="I81" s="90"/>
      <c r="J81" s="90" t="s">
        <v>156</v>
      </c>
      <c r="K81" s="90" t="s">
        <v>157</v>
      </c>
    </row>
    <row r="82" spans="1:11" ht="9.9499999999999993" customHeight="1">
      <c r="A82" s="90"/>
      <c r="B82" s="90"/>
      <c r="C82" s="90"/>
      <c r="D82" s="90"/>
      <c r="E82" s="90"/>
      <c r="F82" s="90"/>
      <c r="G82" s="90"/>
      <c r="H82" s="90"/>
      <c r="I82" s="90"/>
      <c r="J82" s="90"/>
      <c r="K82" s="90"/>
    </row>
    <row r="83" spans="1:11" ht="9.9499999999999993" customHeight="1">
      <c r="A83" s="90" t="s">
        <v>158</v>
      </c>
      <c r="B83" s="90"/>
      <c r="C83" s="90"/>
      <c r="D83" s="90"/>
      <c r="E83" s="90"/>
      <c r="F83" s="90"/>
      <c r="G83" s="90"/>
      <c r="H83" s="90"/>
      <c r="I83" s="90"/>
      <c r="J83" s="90"/>
      <c r="K83" s="90"/>
    </row>
    <row r="84" spans="1:11" ht="66.75" customHeight="1">
      <c r="A84" s="728" t="s">
        <v>239</v>
      </c>
      <c r="B84" s="728"/>
      <c r="C84" s="728"/>
      <c r="D84" s="728"/>
      <c r="E84" s="728"/>
      <c r="F84" s="728"/>
      <c r="G84" s="728"/>
      <c r="H84" s="728"/>
      <c r="I84" s="728"/>
      <c r="J84" s="728"/>
      <c r="K84" s="728"/>
    </row>
    <row r="85" spans="1:11" ht="15.75" customHeight="1">
      <c r="A85" s="132"/>
      <c r="B85" s="133"/>
      <c r="C85" s="133"/>
      <c r="D85" s="739"/>
      <c r="E85" s="740"/>
      <c r="F85" s="130"/>
      <c r="G85" s="133"/>
      <c r="H85" s="133"/>
      <c r="I85" s="133"/>
      <c r="J85" s="133"/>
      <c r="K85" s="133"/>
    </row>
    <row r="86" spans="1:11" ht="27.75" customHeight="1">
      <c r="A86" s="736" t="s">
        <v>159</v>
      </c>
      <c r="B86" s="736"/>
      <c r="C86" s="736"/>
      <c r="D86" s="736"/>
      <c r="E86" s="736"/>
      <c r="F86" s="736"/>
      <c r="G86" s="736"/>
      <c r="H86" s="736"/>
      <c r="I86" s="736"/>
      <c r="J86" s="736"/>
      <c r="K86" s="736"/>
    </row>
    <row r="87" spans="1:11" ht="42.75" customHeight="1">
      <c r="A87" s="736" t="s">
        <v>160</v>
      </c>
      <c r="B87" s="736"/>
      <c r="C87" s="736"/>
      <c r="D87" s="736"/>
      <c r="E87" s="736"/>
      <c r="F87" s="736"/>
      <c r="G87" s="736"/>
      <c r="H87" s="736"/>
      <c r="I87" s="736"/>
      <c r="J87" s="736"/>
      <c r="K87" s="736"/>
    </row>
    <row r="88" spans="1:11">
      <c r="A88" s="107"/>
      <c r="B88" s="107"/>
      <c r="C88" s="107"/>
      <c r="D88" s="107"/>
      <c r="E88" s="107"/>
      <c r="F88" s="107"/>
      <c r="G88" s="107"/>
      <c r="H88" s="107"/>
      <c r="I88" s="107"/>
      <c r="J88" s="107"/>
      <c r="K88" s="107"/>
    </row>
    <row r="89" spans="1:11">
      <c r="A89" s="734" t="s">
        <v>161</v>
      </c>
      <c r="B89" s="734"/>
      <c r="C89" s="734"/>
      <c r="D89" s="734"/>
      <c r="E89" s="734"/>
      <c r="F89" s="734"/>
      <c r="G89" s="734"/>
      <c r="H89" s="734"/>
      <c r="I89" s="734"/>
      <c r="J89" s="734"/>
      <c r="K89" s="734"/>
    </row>
    <row r="90" spans="1:11">
      <c r="A90" s="107" t="s">
        <v>162</v>
      </c>
      <c r="B90" s="107"/>
      <c r="C90" s="107"/>
      <c r="D90" s="741" t="e">
        <f>B41</f>
        <v>#DIV/0!</v>
      </c>
      <c r="E90" s="741"/>
      <c r="F90" s="107" t="s">
        <v>215</v>
      </c>
      <c r="G90" s="107"/>
      <c r="H90" s="107"/>
      <c r="I90" s="107"/>
      <c r="J90" s="107"/>
      <c r="K90" s="107"/>
    </row>
    <row r="91" spans="1:11">
      <c r="A91" s="107"/>
      <c r="B91" s="742"/>
      <c r="C91" s="743"/>
      <c r="D91" s="107"/>
      <c r="E91" s="107"/>
      <c r="F91" s="107"/>
      <c r="G91" s="107"/>
      <c r="H91" s="134"/>
      <c r="I91" s="107"/>
      <c r="J91" s="107"/>
      <c r="K91" s="107"/>
    </row>
    <row r="92" spans="1:11">
      <c r="A92" s="107" t="s">
        <v>163</v>
      </c>
      <c r="B92" s="744">
        <f>Kita!C7</f>
        <v>0</v>
      </c>
      <c r="C92" s="729"/>
      <c r="D92" s="107"/>
      <c r="E92" s="107"/>
      <c r="F92" s="107"/>
      <c r="G92" s="107" t="s">
        <v>164</v>
      </c>
      <c r="H92" s="745">
        <f>Kita!C8</f>
        <v>0</v>
      </c>
      <c r="I92" s="743"/>
      <c r="J92" s="743"/>
      <c r="K92" s="743"/>
    </row>
    <row r="93" spans="1:11">
      <c r="A93" s="107"/>
      <c r="B93" s="745"/>
      <c r="C93" s="743"/>
      <c r="D93" s="107"/>
      <c r="E93" s="107"/>
      <c r="F93" s="107"/>
      <c r="G93" s="107" t="s">
        <v>165</v>
      </c>
      <c r="H93" s="745">
        <f>Kita!C9</f>
        <v>0</v>
      </c>
      <c r="I93" s="743"/>
      <c r="J93" s="743"/>
      <c r="K93" s="743"/>
    </row>
    <row r="94" spans="1:11">
      <c r="A94" s="107"/>
      <c r="B94" s="107"/>
      <c r="C94" s="107"/>
      <c r="D94" s="107"/>
      <c r="E94" s="107"/>
      <c r="F94" s="107"/>
      <c r="G94" s="107"/>
      <c r="H94" s="107"/>
      <c r="I94" s="107"/>
      <c r="J94" s="107"/>
      <c r="K94" s="107"/>
    </row>
    <row r="95" spans="1:11">
      <c r="A95" s="110" t="s">
        <v>166</v>
      </c>
      <c r="B95" s="107"/>
      <c r="C95" s="107"/>
      <c r="D95" s="107"/>
      <c r="E95" s="107"/>
      <c r="F95" s="107"/>
      <c r="G95" s="107"/>
      <c r="H95" s="107"/>
      <c r="I95" s="107"/>
      <c r="J95" s="107"/>
      <c r="K95" s="107"/>
    </row>
    <row r="96" spans="1:11">
      <c r="A96" s="107"/>
      <c r="B96" s="107"/>
      <c r="C96" s="107"/>
      <c r="D96" s="107"/>
      <c r="E96" s="107"/>
      <c r="F96" s="107"/>
      <c r="G96" s="107"/>
      <c r="H96" s="107"/>
      <c r="I96" s="107"/>
      <c r="J96" s="107"/>
      <c r="K96" s="107"/>
    </row>
    <row r="97" spans="1:11">
      <c r="A97" s="110" t="s">
        <v>167</v>
      </c>
      <c r="B97" s="107"/>
      <c r="C97" s="107"/>
      <c r="D97" s="107"/>
      <c r="E97" s="107"/>
      <c r="F97" s="107"/>
      <c r="G97" s="107"/>
      <c r="H97" s="107"/>
      <c r="I97" s="107"/>
      <c r="J97" s="107"/>
      <c r="K97" s="107"/>
    </row>
    <row r="98" spans="1:11">
      <c r="A98" s="107"/>
      <c r="B98" s="107"/>
      <c r="C98" s="107"/>
      <c r="D98" s="107"/>
      <c r="E98" s="107"/>
      <c r="F98" s="107"/>
      <c r="G98" s="107"/>
      <c r="H98" s="107"/>
      <c r="I98" s="107"/>
      <c r="J98" s="107"/>
      <c r="K98" s="107"/>
    </row>
    <row r="99" spans="1:11" ht="39.75" customHeight="1">
      <c r="A99" s="135" t="s">
        <v>168</v>
      </c>
      <c r="B99" s="736" t="s">
        <v>169</v>
      </c>
      <c r="C99" s="736"/>
      <c r="D99" s="736"/>
      <c r="E99" s="736"/>
      <c r="F99" s="736"/>
      <c r="G99" s="736"/>
      <c r="H99" s="736"/>
      <c r="I99" s="736"/>
      <c r="J99" s="736"/>
      <c r="K99" s="736"/>
    </row>
    <row r="100" spans="1:11" ht="15.75">
      <c r="A100" s="107"/>
      <c r="B100" s="136"/>
      <c r="C100" s="137"/>
      <c r="D100" s="137"/>
      <c r="E100" s="137"/>
      <c r="F100" s="137"/>
      <c r="G100" s="137"/>
      <c r="H100" s="137"/>
      <c r="I100" s="137"/>
      <c r="J100" s="137"/>
      <c r="K100" s="137"/>
    </row>
    <row r="101" spans="1:11" ht="82.5" customHeight="1">
      <c r="A101" s="135" t="s">
        <v>170</v>
      </c>
      <c r="B101" s="738" t="s">
        <v>171</v>
      </c>
      <c r="C101" s="738"/>
      <c r="D101" s="738"/>
      <c r="E101" s="738"/>
      <c r="F101" s="738"/>
      <c r="G101" s="738"/>
      <c r="H101" s="738"/>
      <c r="I101" s="738"/>
      <c r="J101" s="738"/>
      <c r="K101" s="738"/>
    </row>
    <row r="102" spans="1:11" ht="15.75">
      <c r="A102" s="107"/>
      <c r="B102" s="746"/>
      <c r="C102" s="746"/>
      <c r="D102" s="746"/>
      <c r="E102" s="746"/>
      <c r="F102" s="746"/>
      <c r="G102" s="746"/>
      <c r="H102" s="746"/>
      <c r="I102" s="746"/>
      <c r="J102" s="746"/>
      <c r="K102" s="746"/>
    </row>
    <row r="103" spans="1:11" ht="15.75">
      <c r="A103" s="110" t="s">
        <v>172</v>
      </c>
      <c r="B103" s="137"/>
      <c r="C103" s="137"/>
      <c r="D103" s="137"/>
      <c r="E103" s="137"/>
      <c r="F103" s="137"/>
      <c r="G103" s="137"/>
      <c r="H103" s="137"/>
      <c r="I103" s="137"/>
      <c r="J103" s="137"/>
      <c r="K103" s="137"/>
    </row>
    <row r="104" spans="1:11" ht="15.75">
      <c r="A104" s="107"/>
      <c r="B104" s="137"/>
      <c r="C104" s="137"/>
      <c r="D104" s="137"/>
      <c r="E104" s="137"/>
      <c r="F104" s="137"/>
      <c r="G104" s="137"/>
      <c r="H104" s="137"/>
      <c r="I104" s="137"/>
      <c r="J104" s="137"/>
      <c r="K104" s="137"/>
    </row>
    <row r="105" spans="1:11" ht="28.5" customHeight="1">
      <c r="A105" s="135" t="s">
        <v>173</v>
      </c>
      <c r="B105" s="736" t="s">
        <v>174</v>
      </c>
      <c r="C105" s="736"/>
      <c r="D105" s="736"/>
      <c r="E105" s="736"/>
      <c r="F105" s="736"/>
      <c r="G105" s="736"/>
      <c r="H105" s="736"/>
      <c r="I105" s="736"/>
      <c r="J105" s="736"/>
      <c r="K105" s="736"/>
    </row>
    <row r="106" spans="1:11" ht="15" customHeight="1">
      <c r="A106" s="135"/>
      <c r="B106" s="132" t="s">
        <v>175</v>
      </c>
      <c r="C106" s="133"/>
      <c r="D106" s="133"/>
      <c r="E106" s="133"/>
      <c r="F106" s="133"/>
      <c r="G106" s="133"/>
      <c r="H106" s="133"/>
      <c r="I106" s="739">
        <f>D71</f>
        <v>45627</v>
      </c>
      <c r="J106" s="739"/>
      <c r="K106" s="133"/>
    </row>
    <row r="107" spans="1:11" ht="13.5" customHeight="1">
      <c r="A107" s="135"/>
      <c r="B107" s="132" t="s">
        <v>176</v>
      </c>
      <c r="C107" s="133"/>
      <c r="D107" s="133"/>
      <c r="E107" s="133"/>
      <c r="F107" s="133"/>
      <c r="G107" s="133"/>
      <c r="H107" s="133"/>
      <c r="I107" s="133"/>
      <c r="J107" s="133"/>
      <c r="K107" s="133"/>
    </row>
    <row r="108" spans="1:11">
      <c r="A108" s="107"/>
      <c r="B108" s="107"/>
      <c r="C108" s="107"/>
      <c r="D108" s="107"/>
      <c r="E108" s="107"/>
      <c r="F108" s="107"/>
      <c r="G108" s="107"/>
      <c r="H108" s="107"/>
      <c r="I108" s="107"/>
      <c r="J108" s="107"/>
      <c r="K108" s="107"/>
    </row>
    <row r="109" spans="1:11" ht="68.25" customHeight="1">
      <c r="A109" s="135" t="s">
        <v>177</v>
      </c>
      <c r="B109" s="738" t="s">
        <v>178</v>
      </c>
      <c r="C109" s="738"/>
      <c r="D109" s="738"/>
      <c r="E109" s="738"/>
      <c r="F109" s="738"/>
      <c r="G109" s="738"/>
      <c r="H109" s="738"/>
      <c r="I109" s="738"/>
      <c r="J109" s="738"/>
      <c r="K109" s="738"/>
    </row>
    <row r="110" spans="1:11">
      <c r="A110" s="107"/>
      <c r="B110" s="107"/>
      <c r="C110" s="107"/>
      <c r="D110" s="107"/>
      <c r="E110" s="107"/>
      <c r="F110" s="107"/>
      <c r="G110" s="107"/>
      <c r="H110" s="107"/>
      <c r="I110" s="107"/>
      <c r="J110" s="107"/>
      <c r="K110" s="107"/>
    </row>
    <row r="111" spans="1:11">
      <c r="A111" s="110" t="s">
        <v>179</v>
      </c>
      <c r="B111" s="107"/>
      <c r="C111" s="107"/>
      <c r="D111" s="107"/>
      <c r="E111" s="107"/>
      <c r="F111" s="107"/>
      <c r="G111" s="107"/>
      <c r="H111" s="107"/>
      <c r="I111" s="107"/>
      <c r="J111" s="107"/>
      <c r="K111" s="107"/>
    </row>
    <row r="112" spans="1:11">
      <c r="A112" s="107"/>
      <c r="B112" s="107"/>
      <c r="C112" s="107"/>
      <c r="D112" s="107"/>
      <c r="E112" s="107"/>
      <c r="F112" s="107"/>
      <c r="G112" s="107"/>
      <c r="H112" s="107"/>
      <c r="I112" s="107"/>
      <c r="J112" s="107"/>
      <c r="K112" s="107"/>
    </row>
    <row r="113" spans="1:11" ht="86.25" customHeight="1">
      <c r="A113" s="135" t="s">
        <v>180</v>
      </c>
      <c r="B113" s="738" t="s">
        <v>181</v>
      </c>
      <c r="C113" s="738"/>
      <c r="D113" s="738"/>
      <c r="E113" s="738"/>
      <c r="F113" s="738"/>
      <c r="G113" s="738"/>
      <c r="H113" s="738"/>
      <c r="I113" s="738"/>
      <c r="J113" s="738"/>
      <c r="K113" s="738"/>
    </row>
    <row r="114" spans="1:11" ht="15.75">
      <c r="A114" s="138"/>
      <c r="B114" s="746" t="s">
        <v>182</v>
      </c>
      <c r="C114" s="746"/>
      <c r="D114" s="746"/>
      <c r="E114" s="746"/>
      <c r="F114" s="746"/>
      <c r="G114" s="746"/>
      <c r="H114" s="746"/>
      <c r="I114" s="746"/>
      <c r="J114" s="746"/>
      <c r="K114" s="746"/>
    </row>
    <row r="115" spans="1:11" ht="39.75" customHeight="1">
      <c r="A115" s="135" t="s">
        <v>183</v>
      </c>
      <c r="B115" s="747" t="s">
        <v>184</v>
      </c>
      <c r="C115" s="747"/>
      <c r="D115" s="747"/>
      <c r="E115" s="747"/>
      <c r="F115" s="747"/>
      <c r="G115" s="747"/>
      <c r="H115" s="747"/>
      <c r="I115" s="747"/>
      <c r="J115" s="747"/>
      <c r="K115" s="747"/>
    </row>
    <row r="116" spans="1:11" ht="15.75">
      <c r="A116" s="138"/>
      <c r="B116" s="137" t="s">
        <v>185</v>
      </c>
      <c r="C116" s="137"/>
      <c r="D116" s="137"/>
      <c r="E116" s="137"/>
      <c r="F116" s="137"/>
      <c r="G116" s="137"/>
      <c r="H116" s="137"/>
      <c r="I116" s="137"/>
      <c r="J116" s="137"/>
      <c r="K116" s="137"/>
    </row>
    <row r="117" spans="1:11" ht="69" customHeight="1">
      <c r="A117" s="135" t="s">
        <v>186</v>
      </c>
      <c r="B117" s="738" t="s">
        <v>187</v>
      </c>
      <c r="C117" s="738"/>
      <c r="D117" s="738"/>
      <c r="E117" s="738"/>
      <c r="F117" s="738"/>
      <c r="G117" s="738"/>
      <c r="H117" s="738"/>
      <c r="I117" s="738"/>
      <c r="J117" s="738"/>
      <c r="K117" s="738"/>
    </row>
    <row r="118" spans="1:11" ht="40.5" customHeight="1">
      <c r="A118" s="138"/>
      <c r="B118" s="746"/>
      <c r="C118" s="746"/>
      <c r="D118" s="746"/>
      <c r="E118" s="746"/>
      <c r="F118" s="746"/>
      <c r="G118" s="746"/>
      <c r="H118" s="746"/>
      <c r="I118" s="746"/>
      <c r="J118" s="746"/>
      <c r="K118" s="746"/>
    </row>
    <row r="119" spans="1:11" ht="15.75">
      <c r="A119" s="139" t="s">
        <v>188</v>
      </c>
      <c r="B119" s="137"/>
      <c r="C119" s="137"/>
      <c r="D119" s="137"/>
      <c r="E119" s="137"/>
      <c r="F119" s="137"/>
      <c r="G119" s="137"/>
      <c r="H119" s="137"/>
      <c r="I119" s="137"/>
      <c r="J119" s="137"/>
      <c r="K119" s="137"/>
    </row>
    <row r="120" spans="1:11" ht="55.5" customHeight="1">
      <c r="A120" s="738" t="s">
        <v>207</v>
      </c>
      <c r="B120" s="738"/>
      <c r="C120" s="738"/>
      <c r="D120" s="738"/>
      <c r="E120" s="738"/>
      <c r="F120" s="738"/>
      <c r="G120" s="738"/>
      <c r="H120" s="738"/>
      <c r="I120" s="738"/>
      <c r="J120" s="738"/>
      <c r="K120" s="738"/>
    </row>
    <row r="121" spans="1:11" ht="15">
      <c r="A121" s="138"/>
      <c r="B121" s="748"/>
      <c r="C121" s="748"/>
      <c r="D121" s="748"/>
      <c r="E121" s="748"/>
      <c r="F121" s="748"/>
      <c r="G121" s="748"/>
      <c r="H121" s="748"/>
      <c r="I121" s="748"/>
      <c r="J121" s="748"/>
      <c r="K121" s="748"/>
    </row>
    <row r="122" spans="1:11">
      <c r="A122" s="138"/>
      <c r="B122" s="107"/>
      <c r="C122" s="107"/>
      <c r="D122" s="107"/>
      <c r="E122" s="107"/>
      <c r="F122" s="107"/>
      <c r="G122" s="107"/>
      <c r="H122" s="107"/>
      <c r="I122" s="107"/>
      <c r="J122" s="107"/>
      <c r="K122" s="107"/>
    </row>
    <row r="123" spans="1:11">
      <c r="A123" s="138" t="s">
        <v>189</v>
      </c>
      <c r="B123" s="107"/>
      <c r="C123" s="107"/>
      <c r="D123" s="107"/>
      <c r="E123" s="107"/>
      <c r="F123" s="107"/>
      <c r="G123" s="107"/>
      <c r="H123" s="107"/>
      <c r="I123" s="107"/>
      <c r="J123" s="107"/>
      <c r="K123" s="107"/>
    </row>
    <row r="124" spans="1:11">
      <c r="A124" s="138" t="s">
        <v>190</v>
      </c>
      <c r="B124" s="107"/>
      <c r="C124" s="107"/>
      <c r="D124" s="107"/>
      <c r="E124" s="107"/>
      <c r="F124" s="107"/>
      <c r="G124" s="107"/>
      <c r="H124" s="107"/>
      <c r="I124" s="107"/>
      <c r="J124" s="107"/>
      <c r="K124" s="107"/>
    </row>
    <row r="125" spans="1:11">
      <c r="A125" s="107"/>
      <c r="B125" s="107"/>
      <c r="C125" s="107"/>
      <c r="D125" s="107"/>
      <c r="E125" s="107"/>
      <c r="F125" s="107"/>
      <c r="G125" s="107"/>
      <c r="H125" s="107"/>
      <c r="I125" s="107"/>
      <c r="J125" s="107"/>
      <c r="K125" s="107"/>
    </row>
    <row r="126" spans="1:11">
      <c r="A126" s="107"/>
      <c r="B126" s="107"/>
      <c r="C126" s="107"/>
      <c r="D126" s="107"/>
      <c r="E126" s="107"/>
      <c r="F126" s="107"/>
      <c r="G126" s="107"/>
      <c r="H126" s="107"/>
      <c r="I126" s="107"/>
      <c r="J126" s="107"/>
      <c r="K126" s="107"/>
    </row>
    <row r="127" spans="1:11">
      <c r="A127" s="107"/>
      <c r="B127" s="107"/>
      <c r="C127" s="107"/>
      <c r="D127" s="107"/>
      <c r="E127" s="107"/>
      <c r="F127" s="107"/>
      <c r="G127" s="107"/>
      <c r="H127" s="107"/>
      <c r="I127" s="107"/>
      <c r="J127" s="107"/>
      <c r="K127" s="107"/>
    </row>
    <row r="128" spans="1:11">
      <c r="A128" s="107"/>
      <c r="B128" s="107"/>
      <c r="C128" s="107"/>
      <c r="D128" s="107"/>
      <c r="E128" s="107"/>
      <c r="F128" s="107"/>
      <c r="G128" s="107"/>
      <c r="H128" s="107"/>
      <c r="I128" s="107"/>
      <c r="J128" s="107"/>
      <c r="K128" s="107"/>
    </row>
    <row r="129" spans="1:11">
      <c r="A129" s="94" t="s">
        <v>231</v>
      </c>
      <c r="B129" s="107"/>
      <c r="C129" s="107"/>
      <c r="D129" s="107"/>
      <c r="E129" s="107"/>
      <c r="F129" s="107"/>
      <c r="G129" s="107"/>
      <c r="H129" s="107"/>
      <c r="I129" s="107"/>
      <c r="J129" s="107"/>
      <c r="K129" s="107"/>
    </row>
    <row r="130" spans="1:11">
      <c r="A130" s="94" t="s">
        <v>232</v>
      </c>
      <c r="B130" s="107"/>
      <c r="C130" s="107"/>
      <c r="D130" s="107"/>
      <c r="E130" s="107"/>
      <c r="F130" s="107"/>
      <c r="G130" s="107"/>
      <c r="H130" s="107"/>
      <c r="I130" s="107"/>
      <c r="J130" s="107"/>
      <c r="K130" s="107"/>
    </row>
    <row r="131" spans="1:11">
      <c r="A131" s="107" t="s">
        <v>233</v>
      </c>
      <c r="B131" s="107"/>
      <c r="C131" s="107"/>
      <c r="D131" s="107"/>
      <c r="E131" s="107"/>
      <c r="F131" s="107"/>
      <c r="G131" s="107"/>
      <c r="H131" s="107"/>
      <c r="I131" s="107"/>
      <c r="J131" s="107"/>
      <c r="K131" s="107"/>
    </row>
    <row r="132" spans="1:11">
      <c r="A132" s="107"/>
      <c r="B132" s="107"/>
      <c r="C132" s="107"/>
      <c r="D132" s="107"/>
      <c r="E132" s="107"/>
      <c r="F132" s="107"/>
      <c r="G132" s="107"/>
      <c r="H132" s="107"/>
      <c r="I132" s="107"/>
      <c r="J132" s="107"/>
      <c r="K132" s="107"/>
    </row>
    <row r="133" spans="1:11">
      <c r="A133" s="107"/>
      <c r="B133" s="107"/>
      <c r="C133" s="107"/>
      <c r="D133" s="107"/>
      <c r="E133" s="107"/>
      <c r="F133" s="107"/>
      <c r="G133" s="107"/>
      <c r="H133" s="107"/>
      <c r="I133" s="107"/>
      <c r="J133" s="107"/>
      <c r="K133" s="107"/>
    </row>
    <row r="134" spans="1:11">
      <c r="A134" s="107"/>
      <c r="B134" s="107"/>
      <c r="C134" s="107"/>
      <c r="D134" s="107"/>
      <c r="E134" s="107"/>
      <c r="F134" s="107"/>
      <c r="G134" s="107"/>
      <c r="H134" s="107"/>
      <c r="I134" s="107"/>
      <c r="J134" s="107"/>
      <c r="K134" s="107"/>
    </row>
    <row r="135" spans="1:11">
      <c r="A135" s="107" t="s">
        <v>191</v>
      </c>
      <c r="B135" s="94" t="s">
        <v>192</v>
      </c>
      <c r="C135" s="107"/>
      <c r="D135" s="107"/>
      <c r="E135" s="107"/>
      <c r="F135" s="107"/>
      <c r="G135" s="107"/>
      <c r="H135" s="107"/>
      <c r="I135" s="107"/>
      <c r="J135" s="107"/>
      <c r="K135" s="107"/>
    </row>
    <row r="136" spans="1:11">
      <c r="A136" s="107"/>
      <c r="B136" s="729"/>
      <c r="C136" s="729"/>
      <c r="D136" s="107"/>
      <c r="E136" s="107"/>
      <c r="F136" s="107"/>
      <c r="G136" s="107"/>
      <c r="H136" s="107"/>
      <c r="I136" s="107"/>
      <c r="J136" s="107"/>
      <c r="K136" s="107"/>
    </row>
    <row r="173" spans="1:11">
      <c r="A173" s="140"/>
      <c r="B173" s="140"/>
      <c r="C173" s="140"/>
      <c r="D173" s="140"/>
      <c r="E173" s="140"/>
      <c r="F173" s="140"/>
      <c r="G173" s="140"/>
      <c r="H173" s="140"/>
      <c r="I173" s="140"/>
      <c r="J173" s="140"/>
      <c r="K173" s="140"/>
    </row>
  </sheetData>
  <sheetProtection sheet="1" objects="1" scenarios="1"/>
  <mergeCells count="46">
    <mergeCell ref="B136:C136"/>
    <mergeCell ref="B102:K102"/>
    <mergeCell ref="B105:K105"/>
    <mergeCell ref="I106:J106"/>
    <mergeCell ref="B109:K109"/>
    <mergeCell ref="B113:K113"/>
    <mergeCell ref="B114:K114"/>
    <mergeCell ref="B115:K115"/>
    <mergeCell ref="B117:K117"/>
    <mergeCell ref="B118:K118"/>
    <mergeCell ref="A120:K120"/>
    <mergeCell ref="B121:K121"/>
    <mergeCell ref="B101:K101"/>
    <mergeCell ref="D85:E85"/>
    <mergeCell ref="A86:K86"/>
    <mergeCell ref="A87:K87"/>
    <mergeCell ref="A89:K89"/>
    <mergeCell ref="D90:E90"/>
    <mergeCell ref="B91:C91"/>
    <mergeCell ref="B92:C92"/>
    <mergeCell ref="H92:K92"/>
    <mergeCell ref="B93:C93"/>
    <mergeCell ref="H93:K93"/>
    <mergeCell ref="B99:K99"/>
    <mergeCell ref="A84:K84"/>
    <mergeCell ref="A37:E37"/>
    <mergeCell ref="E38:F38"/>
    <mergeCell ref="B41:F41"/>
    <mergeCell ref="A44:K44"/>
    <mergeCell ref="A60:K60"/>
    <mergeCell ref="A63:K64"/>
    <mergeCell ref="A66:K66"/>
    <mergeCell ref="A67:K67"/>
    <mergeCell ref="A69:K69"/>
    <mergeCell ref="D70:K70"/>
    <mergeCell ref="D71:E71"/>
    <mergeCell ref="C33:J33"/>
    <mergeCell ref="A11:E11"/>
    <mergeCell ref="A12:E12"/>
    <mergeCell ref="A15:E15"/>
    <mergeCell ref="A16:E16"/>
    <mergeCell ref="A17:E17"/>
    <mergeCell ref="E24:G24"/>
    <mergeCell ref="A29:K29"/>
    <mergeCell ref="D30:J30"/>
    <mergeCell ref="D31:J31"/>
  </mergeCells>
  <pageMargins left="0.7" right="0.7" top="0.78740157499999996" bottom="0.78740157499999996" header="0.3" footer="0.3"/>
  <pageSetup paperSize="9" scale="79" orientation="portrait" r:id="rId1"/>
  <rowBreaks count="2" manualBreakCount="2">
    <brk id="83" max="16383" man="1"/>
    <brk id="118" max="16383" man="1"/>
  </rowBreaks>
  <drawing r:id="rId2"/>
</worksheet>
</file>

<file path=xl/worksheets/sheet11.xml><?xml version="1.0" encoding="utf-8"?>
<worksheet xmlns="http://schemas.openxmlformats.org/spreadsheetml/2006/main" xmlns:r="http://schemas.openxmlformats.org/officeDocument/2006/relationships">
  <sheetPr>
    <tabColor rgb="FFFF0000"/>
  </sheetPr>
  <dimension ref="A1:M173"/>
  <sheetViews>
    <sheetView topLeftCell="A106" workbookViewId="0">
      <selection activeCell="N30" sqref="N30"/>
    </sheetView>
  </sheetViews>
  <sheetFormatPr baseColWidth="10" defaultColWidth="11.42578125" defaultRowHeight="12.75"/>
  <cols>
    <col min="1" max="1" width="11.42578125" style="16"/>
    <col min="2" max="2" width="6" style="16" customWidth="1"/>
    <col min="3" max="3" width="14.42578125" style="16" customWidth="1"/>
    <col min="4" max="4" width="6.42578125" style="16" customWidth="1"/>
    <col min="5" max="5" width="10.42578125" style="16" customWidth="1"/>
    <col min="6" max="6" width="3.85546875" style="16" customWidth="1"/>
    <col min="7" max="7" width="11.28515625" style="16" customWidth="1"/>
    <col min="8" max="8" width="7.7109375" style="16" customWidth="1"/>
    <col min="9" max="9" width="9.85546875" style="16" customWidth="1"/>
    <col min="10" max="10" width="11.42578125" style="16"/>
    <col min="11" max="11" width="12.28515625" style="16" customWidth="1"/>
    <col min="12" max="257" width="11.42578125" style="16"/>
    <col min="258" max="258" width="6" style="16" customWidth="1"/>
    <col min="259" max="259" width="14.42578125" style="16" customWidth="1"/>
    <col min="260" max="260" width="6.42578125" style="16" customWidth="1"/>
    <col min="261" max="261" width="10.42578125" style="16" customWidth="1"/>
    <col min="262" max="262" width="3.85546875" style="16" customWidth="1"/>
    <col min="263" max="263" width="11.28515625" style="16" customWidth="1"/>
    <col min="264" max="264" width="7.7109375" style="16" customWidth="1"/>
    <col min="265" max="265" width="9.85546875" style="16" customWidth="1"/>
    <col min="266" max="266" width="11.42578125" style="16"/>
    <col min="267" max="267" width="12.28515625" style="16" customWidth="1"/>
    <col min="268" max="513" width="11.42578125" style="16"/>
    <col min="514" max="514" width="6" style="16" customWidth="1"/>
    <col min="515" max="515" width="14.42578125" style="16" customWidth="1"/>
    <col min="516" max="516" width="6.42578125" style="16" customWidth="1"/>
    <col min="517" max="517" width="10.42578125" style="16" customWidth="1"/>
    <col min="518" max="518" width="3.85546875" style="16" customWidth="1"/>
    <col min="519" max="519" width="11.28515625" style="16" customWidth="1"/>
    <col min="520" max="520" width="7.7109375" style="16" customWidth="1"/>
    <col min="521" max="521" width="9.85546875" style="16" customWidth="1"/>
    <col min="522" max="522" width="11.42578125" style="16"/>
    <col min="523" max="523" width="12.28515625" style="16" customWidth="1"/>
    <col min="524" max="769" width="11.42578125" style="16"/>
    <col min="770" max="770" width="6" style="16" customWidth="1"/>
    <col min="771" max="771" width="14.42578125" style="16" customWidth="1"/>
    <col min="772" max="772" width="6.42578125" style="16" customWidth="1"/>
    <col min="773" max="773" width="10.42578125" style="16" customWidth="1"/>
    <col min="774" max="774" width="3.85546875" style="16" customWidth="1"/>
    <col min="775" max="775" width="11.28515625" style="16" customWidth="1"/>
    <col min="776" max="776" width="7.7109375" style="16" customWidth="1"/>
    <col min="777" max="777" width="9.85546875" style="16" customWidth="1"/>
    <col min="778" max="778" width="11.42578125" style="16"/>
    <col min="779" max="779" width="12.28515625" style="16" customWidth="1"/>
    <col min="780" max="1025" width="11.42578125" style="16"/>
    <col min="1026" max="1026" width="6" style="16" customWidth="1"/>
    <col min="1027" max="1027" width="14.42578125" style="16" customWidth="1"/>
    <col min="1028" max="1028" width="6.42578125" style="16" customWidth="1"/>
    <col min="1029" max="1029" width="10.42578125" style="16" customWidth="1"/>
    <col min="1030" max="1030" width="3.85546875" style="16" customWidth="1"/>
    <col min="1031" max="1031" width="11.28515625" style="16" customWidth="1"/>
    <col min="1032" max="1032" width="7.7109375" style="16" customWidth="1"/>
    <col min="1033" max="1033" width="9.85546875" style="16" customWidth="1"/>
    <col min="1034" max="1034" width="11.42578125" style="16"/>
    <col min="1035" max="1035" width="12.28515625" style="16" customWidth="1"/>
    <col min="1036" max="1281" width="11.42578125" style="16"/>
    <col min="1282" max="1282" width="6" style="16" customWidth="1"/>
    <col min="1283" max="1283" width="14.42578125" style="16" customWidth="1"/>
    <col min="1284" max="1284" width="6.42578125" style="16" customWidth="1"/>
    <col min="1285" max="1285" width="10.42578125" style="16" customWidth="1"/>
    <col min="1286" max="1286" width="3.85546875" style="16" customWidth="1"/>
    <col min="1287" max="1287" width="11.28515625" style="16" customWidth="1"/>
    <col min="1288" max="1288" width="7.7109375" style="16" customWidth="1"/>
    <col min="1289" max="1289" width="9.85546875" style="16" customWidth="1"/>
    <col min="1290" max="1290" width="11.42578125" style="16"/>
    <col min="1291" max="1291" width="12.28515625" style="16" customWidth="1"/>
    <col min="1292" max="1537" width="11.42578125" style="16"/>
    <col min="1538" max="1538" width="6" style="16" customWidth="1"/>
    <col min="1539" max="1539" width="14.42578125" style="16" customWidth="1"/>
    <col min="1540" max="1540" width="6.42578125" style="16" customWidth="1"/>
    <col min="1541" max="1541" width="10.42578125" style="16" customWidth="1"/>
    <col min="1542" max="1542" width="3.85546875" style="16" customWidth="1"/>
    <col min="1543" max="1543" width="11.28515625" style="16" customWidth="1"/>
    <col min="1544" max="1544" width="7.7109375" style="16" customWidth="1"/>
    <col min="1545" max="1545" width="9.85546875" style="16" customWidth="1"/>
    <col min="1546" max="1546" width="11.42578125" style="16"/>
    <col min="1547" max="1547" width="12.28515625" style="16" customWidth="1"/>
    <col min="1548" max="1793" width="11.42578125" style="16"/>
    <col min="1794" max="1794" width="6" style="16" customWidth="1"/>
    <col min="1795" max="1795" width="14.42578125" style="16" customWidth="1"/>
    <col min="1796" max="1796" width="6.42578125" style="16" customWidth="1"/>
    <col min="1797" max="1797" width="10.42578125" style="16" customWidth="1"/>
    <col min="1798" max="1798" width="3.85546875" style="16" customWidth="1"/>
    <col min="1799" max="1799" width="11.28515625" style="16" customWidth="1"/>
    <col min="1800" max="1800" width="7.7109375" style="16" customWidth="1"/>
    <col min="1801" max="1801" width="9.85546875" style="16" customWidth="1"/>
    <col min="1802" max="1802" width="11.42578125" style="16"/>
    <col min="1803" max="1803" width="12.28515625" style="16" customWidth="1"/>
    <col min="1804" max="2049" width="11.42578125" style="16"/>
    <col min="2050" max="2050" width="6" style="16" customWidth="1"/>
    <col min="2051" max="2051" width="14.42578125" style="16" customWidth="1"/>
    <col min="2052" max="2052" width="6.42578125" style="16" customWidth="1"/>
    <col min="2053" max="2053" width="10.42578125" style="16" customWidth="1"/>
    <col min="2054" max="2054" width="3.85546875" style="16" customWidth="1"/>
    <col min="2055" max="2055" width="11.28515625" style="16" customWidth="1"/>
    <col min="2056" max="2056" width="7.7109375" style="16" customWidth="1"/>
    <col min="2057" max="2057" width="9.85546875" style="16" customWidth="1"/>
    <col min="2058" max="2058" width="11.42578125" style="16"/>
    <col min="2059" max="2059" width="12.28515625" style="16" customWidth="1"/>
    <col min="2060" max="2305" width="11.42578125" style="16"/>
    <col min="2306" max="2306" width="6" style="16" customWidth="1"/>
    <col min="2307" max="2307" width="14.42578125" style="16" customWidth="1"/>
    <col min="2308" max="2308" width="6.42578125" style="16" customWidth="1"/>
    <col min="2309" max="2309" width="10.42578125" style="16" customWidth="1"/>
    <col min="2310" max="2310" width="3.85546875" style="16" customWidth="1"/>
    <col min="2311" max="2311" width="11.28515625" style="16" customWidth="1"/>
    <col min="2312" max="2312" width="7.7109375" style="16" customWidth="1"/>
    <col min="2313" max="2313" width="9.85546875" style="16" customWidth="1"/>
    <col min="2314" max="2314" width="11.42578125" style="16"/>
    <col min="2315" max="2315" width="12.28515625" style="16" customWidth="1"/>
    <col min="2316" max="2561" width="11.42578125" style="16"/>
    <col min="2562" max="2562" width="6" style="16" customWidth="1"/>
    <col min="2563" max="2563" width="14.42578125" style="16" customWidth="1"/>
    <col min="2564" max="2564" width="6.42578125" style="16" customWidth="1"/>
    <col min="2565" max="2565" width="10.42578125" style="16" customWidth="1"/>
    <col min="2566" max="2566" width="3.85546875" style="16" customWidth="1"/>
    <col min="2567" max="2567" width="11.28515625" style="16" customWidth="1"/>
    <col min="2568" max="2568" width="7.7109375" style="16" customWidth="1"/>
    <col min="2569" max="2569" width="9.85546875" style="16" customWidth="1"/>
    <col min="2570" max="2570" width="11.42578125" style="16"/>
    <col min="2571" max="2571" width="12.28515625" style="16" customWidth="1"/>
    <col min="2572" max="2817" width="11.42578125" style="16"/>
    <col min="2818" max="2818" width="6" style="16" customWidth="1"/>
    <col min="2819" max="2819" width="14.42578125" style="16" customWidth="1"/>
    <col min="2820" max="2820" width="6.42578125" style="16" customWidth="1"/>
    <col min="2821" max="2821" width="10.42578125" style="16" customWidth="1"/>
    <col min="2822" max="2822" width="3.85546875" style="16" customWidth="1"/>
    <col min="2823" max="2823" width="11.28515625" style="16" customWidth="1"/>
    <col min="2824" max="2824" width="7.7109375" style="16" customWidth="1"/>
    <col min="2825" max="2825" width="9.85546875" style="16" customWidth="1"/>
    <col min="2826" max="2826" width="11.42578125" style="16"/>
    <col min="2827" max="2827" width="12.28515625" style="16" customWidth="1"/>
    <col min="2828" max="3073" width="11.42578125" style="16"/>
    <col min="3074" max="3074" width="6" style="16" customWidth="1"/>
    <col min="3075" max="3075" width="14.42578125" style="16" customWidth="1"/>
    <col min="3076" max="3076" width="6.42578125" style="16" customWidth="1"/>
    <col min="3077" max="3077" width="10.42578125" style="16" customWidth="1"/>
    <col min="3078" max="3078" width="3.85546875" style="16" customWidth="1"/>
    <col min="3079" max="3079" width="11.28515625" style="16" customWidth="1"/>
    <col min="3080" max="3080" width="7.7109375" style="16" customWidth="1"/>
    <col min="3081" max="3081" width="9.85546875" style="16" customWidth="1"/>
    <col min="3082" max="3082" width="11.42578125" style="16"/>
    <col min="3083" max="3083" width="12.28515625" style="16" customWidth="1"/>
    <col min="3084" max="3329" width="11.42578125" style="16"/>
    <col min="3330" max="3330" width="6" style="16" customWidth="1"/>
    <col min="3331" max="3331" width="14.42578125" style="16" customWidth="1"/>
    <col min="3332" max="3332" width="6.42578125" style="16" customWidth="1"/>
    <col min="3333" max="3333" width="10.42578125" style="16" customWidth="1"/>
    <col min="3334" max="3334" width="3.85546875" style="16" customWidth="1"/>
    <col min="3335" max="3335" width="11.28515625" style="16" customWidth="1"/>
    <col min="3336" max="3336" width="7.7109375" style="16" customWidth="1"/>
    <col min="3337" max="3337" width="9.85546875" style="16" customWidth="1"/>
    <col min="3338" max="3338" width="11.42578125" style="16"/>
    <col min="3339" max="3339" width="12.28515625" style="16" customWidth="1"/>
    <col min="3340" max="3585" width="11.42578125" style="16"/>
    <col min="3586" max="3586" width="6" style="16" customWidth="1"/>
    <col min="3587" max="3587" width="14.42578125" style="16" customWidth="1"/>
    <col min="3588" max="3588" width="6.42578125" style="16" customWidth="1"/>
    <col min="3589" max="3589" width="10.42578125" style="16" customWidth="1"/>
    <col min="3590" max="3590" width="3.85546875" style="16" customWidth="1"/>
    <col min="3591" max="3591" width="11.28515625" style="16" customWidth="1"/>
    <col min="3592" max="3592" width="7.7109375" style="16" customWidth="1"/>
    <col min="3593" max="3593" width="9.85546875" style="16" customWidth="1"/>
    <col min="3594" max="3594" width="11.42578125" style="16"/>
    <col min="3595" max="3595" width="12.28515625" style="16" customWidth="1"/>
    <col min="3596" max="3841" width="11.42578125" style="16"/>
    <col min="3842" max="3842" width="6" style="16" customWidth="1"/>
    <col min="3843" max="3843" width="14.42578125" style="16" customWidth="1"/>
    <col min="3844" max="3844" width="6.42578125" style="16" customWidth="1"/>
    <col min="3845" max="3845" width="10.42578125" style="16" customWidth="1"/>
    <col min="3846" max="3846" width="3.85546875" style="16" customWidth="1"/>
    <col min="3847" max="3847" width="11.28515625" style="16" customWidth="1"/>
    <col min="3848" max="3848" width="7.7109375" style="16" customWidth="1"/>
    <col min="3849" max="3849" width="9.85546875" style="16" customWidth="1"/>
    <col min="3850" max="3850" width="11.42578125" style="16"/>
    <col min="3851" max="3851" width="12.28515625" style="16" customWidth="1"/>
    <col min="3852" max="4097" width="11.42578125" style="16"/>
    <col min="4098" max="4098" width="6" style="16" customWidth="1"/>
    <col min="4099" max="4099" width="14.42578125" style="16" customWidth="1"/>
    <col min="4100" max="4100" width="6.42578125" style="16" customWidth="1"/>
    <col min="4101" max="4101" width="10.42578125" style="16" customWidth="1"/>
    <col min="4102" max="4102" width="3.85546875" style="16" customWidth="1"/>
    <col min="4103" max="4103" width="11.28515625" style="16" customWidth="1"/>
    <col min="4104" max="4104" width="7.7109375" style="16" customWidth="1"/>
    <col min="4105" max="4105" width="9.85546875" style="16" customWidth="1"/>
    <col min="4106" max="4106" width="11.42578125" style="16"/>
    <col min="4107" max="4107" width="12.28515625" style="16" customWidth="1"/>
    <col min="4108" max="4353" width="11.42578125" style="16"/>
    <col min="4354" max="4354" width="6" style="16" customWidth="1"/>
    <col min="4355" max="4355" width="14.42578125" style="16" customWidth="1"/>
    <col min="4356" max="4356" width="6.42578125" style="16" customWidth="1"/>
    <col min="4357" max="4357" width="10.42578125" style="16" customWidth="1"/>
    <col min="4358" max="4358" width="3.85546875" style="16" customWidth="1"/>
    <col min="4359" max="4359" width="11.28515625" style="16" customWidth="1"/>
    <col min="4360" max="4360" width="7.7109375" style="16" customWidth="1"/>
    <col min="4361" max="4361" width="9.85546875" style="16" customWidth="1"/>
    <col min="4362" max="4362" width="11.42578125" style="16"/>
    <col min="4363" max="4363" width="12.28515625" style="16" customWidth="1"/>
    <col min="4364" max="4609" width="11.42578125" style="16"/>
    <col min="4610" max="4610" width="6" style="16" customWidth="1"/>
    <col min="4611" max="4611" width="14.42578125" style="16" customWidth="1"/>
    <col min="4612" max="4612" width="6.42578125" style="16" customWidth="1"/>
    <col min="4613" max="4613" width="10.42578125" style="16" customWidth="1"/>
    <col min="4614" max="4614" width="3.85546875" style="16" customWidth="1"/>
    <col min="4615" max="4615" width="11.28515625" style="16" customWidth="1"/>
    <col min="4616" max="4616" width="7.7109375" style="16" customWidth="1"/>
    <col min="4617" max="4617" width="9.85546875" style="16" customWidth="1"/>
    <col min="4618" max="4618" width="11.42578125" style="16"/>
    <col min="4619" max="4619" width="12.28515625" style="16" customWidth="1"/>
    <col min="4620" max="4865" width="11.42578125" style="16"/>
    <col min="4866" max="4866" width="6" style="16" customWidth="1"/>
    <col min="4867" max="4867" width="14.42578125" style="16" customWidth="1"/>
    <col min="4868" max="4868" width="6.42578125" style="16" customWidth="1"/>
    <col min="4869" max="4869" width="10.42578125" style="16" customWidth="1"/>
    <col min="4870" max="4870" width="3.85546875" style="16" customWidth="1"/>
    <col min="4871" max="4871" width="11.28515625" style="16" customWidth="1"/>
    <col min="4872" max="4872" width="7.7109375" style="16" customWidth="1"/>
    <col min="4873" max="4873" width="9.85546875" style="16" customWidth="1"/>
    <col min="4874" max="4874" width="11.42578125" style="16"/>
    <col min="4875" max="4875" width="12.28515625" style="16" customWidth="1"/>
    <col min="4876" max="5121" width="11.42578125" style="16"/>
    <col min="5122" max="5122" width="6" style="16" customWidth="1"/>
    <col min="5123" max="5123" width="14.42578125" style="16" customWidth="1"/>
    <col min="5124" max="5124" width="6.42578125" style="16" customWidth="1"/>
    <col min="5125" max="5125" width="10.42578125" style="16" customWidth="1"/>
    <col min="5126" max="5126" width="3.85546875" style="16" customWidth="1"/>
    <col min="5127" max="5127" width="11.28515625" style="16" customWidth="1"/>
    <col min="5128" max="5128" width="7.7109375" style="16" customWidth="1"/>
    <col min="5129" max="5129" width="9.85546875" style="16" customWidth="1"/>
    <col min="5130" max="5130" width="11.42578125" style="16"/>
    <col min="5131" max="5131" width="12.28515625" style="16" customWidth="1"/>
    <col min="5132" max="5377" width="11.42578125" style="16"/>
    <col min="5378" max="5378" width="6" style="16" customWidth="1"/>
    <col min="5379" max="5379" width="14.42578125" style="16" customWidth="1"/>
    <col min="5380" max="5380" width="6.42578125" style="16" customWidth="1"/>
    <col min="5381" max="5381" width="10.42578125" style="16" customWidth="1"/>
    <col min="5382" max="5382" width="3.85546875" style="16" customWidth="1"/>
    <col min="5383" max="5383" width="11.28515625" style="16" customWidth="1"/>
    <col min="5384" max="5384" width="7.7109375" style="16" customWidth="1"/>
    <col min="5385" max="5385" width="9.85546875" style="16" customWidth="1"/>
    <col min="5386" max="5386" width="11.42578125" style="16"/>
    <col min="5387" max="5387" width="12.28515625" style="16" customWidth="1"/>
    <col min="5388" max="5633" width="11.42578125" style="16"/>
    <col min="5634" max="5634" width="6" style="16" customWidth="1"/>
    <col min="5635" max="5635" width="14.42578125" style="16" customWidth="1"/>
    <col min="5636" max="5636" width="6.42578125" style="16" customWidth="1"/>
    <col min="5637" max="5637" width="10.42578125" style="16" customWidth="1"/>
    <col min="5638" max="5638" width="3.85546875" style="16" customWidth="1"/>
    <col min="5639" max="5639" width="11.28515625" style="16" customWidth="1"/>
    <col min="5640" max="5640" width="7.7109375" style="16" customWidth="1"/>
    <col min="5641" max="5641" width="9.85546875" style="16" customWidth="1"/>
    <col min="5642" max="5642" width="11.42578125" style="16"/>
    <col min="5643" max="5643" width="12.28515625" style="16" customWidth="1"/>
    <col min="5644" max="5889" width="11.42578125" style="16"/>
    <col min="5890" max="5890" width="6" style="16" customWidth="1"/>
    <col min="5891" max="5891" width="14.42578125" style="16" customWidth="1"/>
    <col min="5892" max="5892" width="6.42578125" style="16" customWidth="1"/>
    <col min="5893" max="5893" width="10.42578125" style="16" customWidth="1"/>
    <col min="5894" max="5894" width="3.85546875" style="16" customWidth="1"/>
    <col min="5895" max="5895" width="11.28515625" style="16" customWidth="1"/>
    <col min="5896" max="5896" width="7.7109375" style="16" customWidth="1"/>
    <col min="5897" max="5897" width="9.85546875" style="16" customWidth="1"/>
    <col min="5898" max="5898" width="11.42578125" style="16"/>
    <col min="5899" max="5899" width="12.28515625" style="16" customWidth="1"/>
    <col min="5900" max="6145" width="11.42578125" style="16"/>
    <col min="6146" max="6146" width="6" style="16" customWidth="1"/>
    <col min="6147" max="6147" width="14.42578125" style="16" customWidth="1"/>
    <col min="6148" max="6148" width="6.42578125" style="16" customWidth="1"/>
    <col min="6149" max="6149" width="10.42578125" style="16" customWidth="1"/>
    <col min="6150" max="6150" width="3.85546875" style="16" customWidth="1"/>
    <col min="6151" max="6151" width="11.28515625" style="16" customWidth="1"/>
    <col min="6152" max="6152" width="7.7109375" style="16" customWidth="1"/>
    <col min="6153" max="6153" width="9.85546875" style="16" customWidth="1"/>
    <col min="6154" max="6154" width="11.42578125" style="16"/>
    <col min="6155" max="6155" width="12.28515625" style="16" customWidth="1"/>
    <col min="6156" max="6401" width="11.42578125" style="16"/>
    <col min="6402" max="6402" width="6" style="16" customWidth="1"/>
    <col min="6403" max="6403" width="14.42578125" style="16" customWidth="1"/>
    <col min="6404" max="6404" width="6.42578125" style="16" customWidth="1"/>
    <col min="6405" max="6405" width="10.42578125" style="16" customWidth="1"/>
    <col min="6406" max="6406" width="3.85546875" style="16" customWidth="1"/>
    <col min="6407" max="6407" width="11.28515625" style="16" customWidth="1"/>
    <col min="6408" max="6408" width="7.7109375" style="16" customWidth="1"/>
    <col min="6409" max="6409" width="9.85546875" style="16" customWidth="1"/>
    <col min="6410" max="6410" width="11.42578125" style="16"/>
    <col min="6411" max="6411" width="12.28515625" style="16" customWidth="1"/>
    <col min="6412" max="6657" width="11.42578125" style="16"/>
    <col min="6658" max="6658" width="6" style="16" customWidth="1"/>
    <col min="6659" max="6659" width="14.42578125" style="16" customWidth="1"/>
    <col min="6660" max="6660" width="6.42578125" style="16" customWidth="1"/>
    <col min="6661" max="6661" width="10.42578125" style="16" customWidth="1"/>
    <col min="6662" max="6662" width="3.85546875" style="16" customWidth="1"/>
    <col min="6663" max="6663" width="11.28515625" style="16" customWidth="1"/>
    <col min="6664" max="6664" width="7.7109375" style="16" customWidth="1"/>
    <col min="6665" max="6665" width="9.85546875" style="16" customWidth="1"/>
    <col min="6666" max="6666" width="11.42578125" style="16"/>
    <col min="6667" max="6667" width="12.28515625" style="16" customWidth="1"/>
    <col min="6668" max="6913" width="11.42578125" style="16"/>
    <col min="6914" max="6914" width="6" style="16" customWidth="1"/>
    <col min="6915" max="6915" width="14.42578125" style="16" customWidth="1"/>
    <col min="6916" max="6916" width="6.42578125" style="16" customWidth="1"/>
    <col min="6917" max="6917" width="10.42578125" style="16" customWidth="1"/>
    <col min="6918" max="6918" width="3.85546875" style="16" customWidth="1"/>
    <col min="6919" max="6919" width="11.28515625" style="16" customWidth="1"/>
    <col min="6920" max="6920" width="7.7109375" style="16" customWidth="1"/>
    <col min="6921" max="6921" width="9.85546875" style="16" customWidth="1"/>
    <col min="6922" max="6922" width="11.42578125" style="16"/>
    <col min="6923" max="6923" width="12.28515625" style="16" customWidth="1"/>
    <col min="6924" max="7169" width="11.42578125" style="16"/>
    <col min="7170" max="7170" width="6" style="16" customWidth="1"/>
    <col min="7171" max="7171" width="14.42578125" style="16" customWidth="1"/>
    <col min="7172" max="7172" width="6.42578125" style="16" customWidth="1"/>
    <col min="7173" max="7173" width="10.42578125" style="16" customWidth="1"/>
    <col min="7174" max="7174" width="3.85546875" style="16" customWidth="1"/>
    <col min="7175" max="7175" width="11.28515625" style="16" customWidth="1"/>
    <col min="7176" max="7176" width="7.7109375" style="16" customWidth="1"/>
    <col min="7177" max="7177" width="9.85546875" style="16" customWidth="1"/>
    <col min="7178" max="7178" width="11.42578125" style="16"/>
    <col min="7179" max="7179" width="12.28515625" style="16" customWidth="1"/>
    <col min="7180" max="7425" width="11.42578125" style="16"/>
    <col min="7426" max="7426" width="6" style="16" customWidth="1"/>
    <col min="7427" max="7427" width="14.42578125" style="16" customWidth="1"/>
    <col min="7428" max="7428" width="6.42578125" style="16" customWidth="1"/>
    <col min="7429" max="7429" width="10.42578125" style="16" customWidth="1"/>
    <col min="7430" max="7430" width="3.85546875" style="16" customWidth="1"/>
    <col min="7431" max="7431" width="11.28515625" style="16" customWidth="1"/>
    <col min="7432" max="7432" width="7.7109375" style="16" customWidth="1"/>
    <col min="7433" max="7433" width="9.85546875" style="16" customWidth="1"/>
    <col min="7434" max="7434" width="11.42578125" style="16"/>
    <col min="7435" max="7435" width="12.28515625" style="16" customWidth="1"/>
    <col min="7436" max="7681" width="11.42578125" style="16"/>
    <col min="7682" max="7682" width="6" style="16" customWidth="1"/>
    <col min="7683" max="7683" width="14.42578125" style="16" customWidth="1"/>
    <col min="7684" max="7684" width="6.42578125" style="16" customWidth="1"/>
    <col min="7685" max="7685" width="10.42578125" style="16" customWidth="1"/>
    <col min="7686" max="7686" width="3.85546875" style="16" customWidth="1"/>
    <col min="7687" max="7687" width="11.28515625" style="16" customWidth="1"/>
    <col min="7688" max="7688" width="7.7109375" style="16" customWidth="1"/>
    <col min="7689" max="7689" width="9.85546875" style="16" customWidth="1"/>
    <col min="7690" max="7690" width="11.42578125" style="16"/>
    <col min="7691" max="7691" width="12.28515625" style="16" customWidth="1"/>
    <col min="7692" max="7937" width="11.42578125" style="16"/>
    <col min="7938" max="7938" width="6" style="16" customWidth="1"/>
    <col min="7939" max="7939" width="14.42578125" style="16" customWidth="1"/>
    <col min="7940" max="7940" width="6.42578125" style="16" customWidth="1"/>
    <col min="7941" max="7941" width="10.42578125" style="16" customWidth="1"/>
    <col min="7942" max="7942" width="3.85546875" style="16" customWidth="1"/>
    <col min="7943" max="7943" width="11.28515625" style="16" customWidth="1"/>
    <col min="7944" max="7944" width="7.7109375" style="16" customWidth="1"/>
    <col min="7945" max="7945" width="9.85546875" style="16" customWidth="1"/>
    <col min="7946" max="7946" width="11.42578125" style="16"/>
    <col min="7947" max="7947" width="12.28515625" style="16" customWidth="1"/>
    <col min="7948" max="8193" width="11.42578125" style="16"/>
    <col min="8194" max="8194" width="6" style="16" customWidth="1"/>
    <col min="8195" max="8195" width="14.42578125" style="16" customWidth="1"/>
    <col min="8196" max="8196" width="6.42578125" style="16" customWidth="1"/>
    <col min="8197" max="8197" width="10.42578125" style="16" customWidth="1"/>
    <col min="8198" max="8198" width="3.85546875" style="16" customWidth="1"/>
    <col min="8199" max="8199" width="11.28515625" style="16" customWidth="1"/>
    <col min="8200" max="8200" width="7.7109375" style="16" customWidth="1"/>
    <col min="8201" max="8201" width="9.85546875" style="16" customWidth="1"/>
    <col min="8202" max="8202" width="11.42578125" style="16"/>
    <col min="8203" max="8203" width="12.28515625" style="16" customWidth="1"/>
    <col min="8204" max="8449" width="11.42578125" style="16"/>
    <col min="8450" max="8450" width="6" style="16" customWidth="1"/>
    <col min="8451" max="8451" width="14.42578125" style="16" customWidth="1"/>
    <col min="8452" max="8452" width="6.42578125" style="16" customWidth="1"/>
    <col min="8453" max="8453" width="10.42578125" style="16" customWidth="1"/>
    <col min="8454" max="8454" width="3.85546875" style="16" customWidth="1"/>
    <col min="8455" max="8455" width="11.28515625" style="16" customWidth="1"/>
    <col min="8456" max="8456" width="7.7109375" style="16" customWidth="1"/>
    <col min="8457" max="8457" width="9.85546875" style="16" customWidth="1"/>
    <col min="8458" max="8458" width="11.42578125" style="16"/>
    <col min="8459" max="8459" width="12.28515625" style="16" customWidth="1"/>
    <col min="8460" max="8705" width="11.42578125" style="16"/>
    <col min="8706" max="8706" width="6" style="16" customWidth="1"/>
    <col min="8707" max="8707" width="14.42578125" style="16" customWidth="1"/>
    <col min="8708" max="8708" width="6.42578125" style="16" customWidth="1"/>
    <col min="8709" max="8709" width="10.42578125" style="16" customWidth="1"/>
    <col min="8710" max="8710" width="3.85546875" style="16" customWidth="1"/>
    <col min="8711" max="8711" width="11.28515625" style="16" customWidth="1"/>
    <col min="8712" max="8712" width="7.7109375" style="16" customWidth="1"/>
    <col min="8713" max="8713" width="9.85546875" style="16" customWidth="1"/>
    <col min="8714" max="8714" width="11.42578125" style="16"/>
    <col min="8715" max="8715" width="12.28515625" style="16" customWidth="1"/>
    <col min="8716" max="8961" width="11.42578125" style="16"/>
    <col min="8962" max="8962" width="6" style="16" customWidth="1"/>
    <col min="8963" max="8963" width="14.42578125" style="16" customWidth="1"/>
    <col min="8964" max="8964" width="6.42578125" style="16" customWidth="1"/>
    <col min="8965" max="8965" width="10.42578125" style="16" customWidth="1"/>
    <col min="8966" max="8966" width="3.85546875" style="16" customWidth="1"/>
    <col min="8967" max="8967" width="11.28515625" style="16" customWidth="1"/>
    <col min="8968" max="8968" width="7.7109375" style="16" customWidth="1"/>
    <col min="8969" max="8969" width="9.85546875" style="16" customWidth="1"/>
    <col min="8970" max="8970" width="11.42578125" style="16"/>
    <col min="8971" max="8971" width="12.28515625" style="16" customWidth="1"/>
    <col min="8972" max="9217" width="11.42578125" style="16"/>
    <col min="9218" max="9218" width="6" style="16" customWidth="1"/>
    <col min="9219" max="9219" width="14.42578125" style="16" customWidth="1"/>
    <col min="9220" max="9220" width="6.42578125" style="16" customWidth="1"/>
    <col min="9221" max="9221" width="10.42578125" style="16" customWidth="1"/>
    <col min="9222" max="9222" width="3.85546875" style="16" customWidth="1"/>
    <col min="9223" max="9223" width="11.28515625" style="16" customWidth="1"/>
    <col min="9224" max="9224" width="7.7109375" style="16" customWidth="1"/>
    <col min="9225" max="9225" width="9.85546875" style="16" customWidth="1"/>
    <col min="9226" max="9226" width="11.42578125" style="16"/>
    <col min="9227" max="9227" width="12.28515625" style="16" customWidth="1"/>
    <col min="9228" max="9473" width="11.42578125" style="16"/>
    <col min="9474" max="9474" width="6" style="16" customWidth="1"/>
    <col min="9475" max="9475" width="14.42578125" style="16" customWidth="1"/>
    <col min="9476" max="9476" width="6.42578125" style="16" customWidth="1"/>
    <col min="9477" max="9477" width="10.42578125" style="16" customWidth="1"/>
    <col min="9478" max="9478" width="3.85546875" style="16" customWidth="1"/>
    <col min="9479" max="9479" width="11.28515625" style="16" customWidth="1"/>
    <col min="9480" max="9480" width="7.7109375" style="16" customWidth="1"/>
    <col min="9481" max="9481" width="9.85546875" style="16" customWidth="1"/>
    <col min="9482" max="9482" width="11.42578125" style="16"/>
    <col min="9483" max="9483" width="12.28515625" style="16" customWidth="1"/>
    <col min="9484" max="9729" width="11.42578125" style="16"/>
    <col min="9730" max="9730" width="6" style="16" customWidth="1"/>
    <col min="9731" max="9731" width="14.42578125" style="16" customWidth="1"/>
    <col min="9732" max="9732" width="6.42578125" style="16" customWidth="1"/>
    <col min="9733" max="9733" width="10.42578125" style="16" customWidth="1"/>
    <col min="9734" max="9734" width="3.85546875" style="16" customWidth="1"/>
    <col min="9735" max="9735" width="11.28515625" style="16" customWidth="1"/>
    <col min="9736" max="9736" width="7.7109375" style="16" customWidth="1"/>
    <col min="9737" max="9737" width="9.85546875" style="16" customWidth="1"/>
    <col min="9738" max="9738" width="11.42578125" style="16"/>
    <col min="9739" max="9739" width="12.28515625" style="16" customWidth="1"/>
    <col min="9740" max="9985" width="11.42578125" style="16"/>
    <col min="9986" max="9986" width="6" style="16" customWidth="1"/>
    <col min="9987" max="9987" width="14.42578125" style="16" customWidth="1"/>
    <col min="9988" max="9988" width="6.42578125" style="16" customWidth="1"/>
    <col min="9989" max="9989" width="10.42578125" style="16" customWidth="1"/>
    <col min="9990" max="9990" width="3.85546875" style="16" customWidth="1"/>
    <col min="9991" max="9991" width="11.28515625" style="16" customWidth="1"/>
    <col min="9992" max="9992" width="7.7109375" style="16" customWidth="1"/>
    <col min="9993" max="9993" width="9.85546875" style="16" customWidth="1"/>
    <col min="9994" max="9994" width="11.42578125" style="16"/>
    <col min="9995" max="9995" width="12.28515625" style="16" customWidth="1"/>
    <col min="9996" max="10241" width="11.42578125" style="16"/>
    <col min="10242" max="10242" width="6" style="16" customWidth="1"/>
    <col min="10243" max="10243" width="14.42578125" style="16" customWidth="1"/>
    <col min="10244" max="10244" width="6.42578125" style="16" customWidth="1"/>
    <col min="10245" max="10245" width="10.42578125" style="16" customWidth="1"/>
    <col min="10246" max="10246" width="3.85546875" style="16" customWidth="1"/>
    <col min="10247" max="10247" width="11.28515625" style="16" customWidth="1"/>
    <col min="10248" max="10248" width="7.7109375" style="16" customWidth="1"/>
    <col min="10249" max="10249" width="9.85546875" style="16" customWidth="1"/>
    <col min="10250" max="10250" width="11.42578125" style="16"/>
    <col min="10251" max="10251" width="12.28515625" style="16" customWidth="1"/>
    <col min="10252" max="10497" width="11.42578125" style="16"/>
    <col min="10498" max="10498" width="6" style="16" customWidth="1"/>
    <col min="10499" max="10499" width="14.42578125" style="16" customWidth="1"/>
    <col min="10500" max="10500" width="6.42578125" style="16" customWidth="1"/>
    <col min="10501" max="10501" width="10.42578125" style="16" customWidth="1"/>
    <col min="10502" max="10502" width="3.85546875" style="16" customWidth="1"/>
    <col min="10503" max="10503" width="11.28515625" style="16" customWidth="1"/>
    <col min="10504" max="10504" width="7.7109375" style="16" customWidth="1"/>
    <col min="10505" max="10505" width="9.85546875" style="16" customWidth="1"/>
    <col min="10506" max="10506" width="11.42578125" style="16"/>
    <col min="10507" max="10507" width="12.28515625" style="16" customWidth="1"/>
    <col min="10508" max="10753" width="11.42578125" style="16"/>
    <col min="10754" max="10754" width="6" style="16" customWidth="1"/>
    <col min="10755" max="10755" width="14.42578125" style="16" customWidth="1"/>
    <col min="10756" max="10756" width="6.42578125" style="16" customWidth="1"/>
    <col min="10757" max="10757" width="10.42578125" style="16" customWidth="1"/>
    <col min="10758" max="10758" width="3.85546875" style="16" customWidth="1"/>
    <col min="10759" max="10759" width="11.28515625" style="16" customWidth="1"/>
    <col min="10760" max="10760" width="7.7109375" style="16" customWidth="1"/>
    <col min="10761" max="10761" width="9.85546875" style="16" customWidth="1"/>
    <col min="10762" max="10762" width="11.42578125" style="16"/>
    <col min="10763" max="10763" width="12.28515625" style="16" customWidth="1"/>
    <col min="10764" max="11009" width="11.42578125" style="16"/>
    <col min="11010" max="11010" width="6" style="16" customWidth="1"/>
    <col min="11011" max="11011" width="14.42578125" style="16" customWidth="1"/>
    <col min="11012" max="11012" width="6.42578125" style="16" customWidth="1"/>
    <col min="11013" max="11013" width="10.42578125" style="16" customWidth="1"/>
    <col min="11014" max="11014" width="3.85546875" style="16" customWidth="1"/>
    <col min="11015" max="11015" width="11.28515625" style="16" customWidth="1"/>
    <col min="11016" max="11016" width="7.7109375" style="16" customWidth="1"/>
    <col min="11017" max="11017" width="9.85546875" style="16" customWidth="1"/>
    <col min="11018" max="11018" width="11.42578125" style="16"/>
    <col min="11019" max="11019" width="12.28515625" style="16" customWidth="1"/>
    <col min="11020" max="11265" width="11.42578125" style="16"/>
    <col min="11266" max="11266" width="6" style="16" customWidth="1"/>
    <col min="11267" max="11267" width="14.42578125" style="16" customWidth="1"/>
    <col min="11268" max="11268" width="6.42578125" style="16" customWidth="1"/>
    <col min="11269" max="11269" width="10.42578125" style="16" customWidth="1"/>
    <col min="11270" max="11270" width="3.85546875" style="16" customWidth="1"/>
    <col min="11271" max="11271" width="11.28515625" style="16" customWidth="1"/>
    <col min="11272" max="11272" width="7.7109375" style="16" customWidth="1"/>
    <col min="11273" max="11273" width="9.85546875" style="16" customWidth="1"/>
    <col min="11274" max="11274" width="11.42578125" style="16"/>
    <col min="11275" max="11275" width="12.28515625" style="16" customWidth="1"/>
    <col min="11276" max="11521" width="11.42578125" style="16"/>
    <col min="11522" max="11522" width="6" style="16" customWidth="1"/>
    <col min="11523" max="11523" width="14.42578125" style="16" customWidth="1"/>
    <col min="11524" max="11524" width="6.42578125" style="16" customWidth="1"/>
    <col min="11525" max="11525" width="10.42578125" style="16" customWidth="1"/>
    <col min="11526" max="11526" width="3.85546875" style="16" customWidth="1"/>
    <col min="11527" max="11527" width="11.28515625" style="16" customWidth="1"/>
    <col min="11528" max="11528" width="7.7109375" style="16" customWidth="1"/>
    <col min="11529" max="11529" width="9.85546875" style="16" customWidth="1"/>
    <col min="11530" max="11530" width="11.42578125" style="16"/>
    <col min="11531" max="11531" width="12.28515625" style="16" customWidth="1"/>
    <col min="11532" max="11777" width="11.42578125" style="16"/>
    <col min="11778" max="11778" width="6" style="16" customWidth="1"/>
    <col min="11779" max="11779" width="14.42578125" style="16" customWidth="1"/>
    <col min="11780" max="11780" width="6.42578125" style="16" customWidth="1"/>
    <col min="11781" max="11781" width="10.42578125" style="16" customWidth="1"/>
    <col min="11782" max="11782" width="3.85546875" style="16" customWidth="1"/>
    <col min="11783" max="11783" width="11.28515625" style="16" customWidth="1"/>
    <col min="11784" max="11784" width="7.7109375" style="16" customWidth="1"/>
    <col min="11785" max="11785" width="9.85546875" style="16" customWidth="1"/>
    <col min="11786" max="11786" width="11.42578125" style="16"/>
    <col min="11787" max="11787" width="12.28515625" style="16" customWidth="1"/>
    <col min="11788" max="12033" width="11.42578125" style="16"/>
    <col min="12034" max="12034" width="6" style="16" customWidth="1"/>
    <col min="12035" max="12035" width="14.42578125" style="16" customWidth="1"/>
    <col min="12036" max="12036" width="6.42578125" style="16" customWidth="1"/>
    <col min="12037" max="12037" width="10.42578125" style="16" customWidth="1"/>
    <col min="12038" max="12038" width="3.85546875" style="16" customWidth="1"/>
    <col min="12039" max="12039" width="11.28515625" style="16" customWidth="1"/>
    <col min="12040" max="12040" width="7.7109375" style="16" customWidth="1"/>
    <col min="12041" max="12041" width="9.85546875" style="16" customWidth="1"/>
    <col min="12042" max="12042" width="11.42578125" style="16"/>
    <col min="12043" max="12043" width="12.28515625" style="16" customWidth="1"/>
    <col min="12044" max="12289" width="11.42578125" style="16"/>
    <col min="12290" max="12290" width="6" style="16" customWidth="1"/>
    <col min="12291" max="12291" width="14.42578125" style="16" customWidth="1"/>
    <col min="12292" max="12292" width="6.42578125" style="16" customWidth="1"/>
    <col min="12293" max="12293" width="10.42578125" style="16" customWidth="1"/>
    <col min="12294" max="12294" width="3.85546875" style="16" customWidth="1"/>
    <col min="12295" max="12295" width="11.28515625" style="16" customWidth="1"/>
    <col min="12296" max="12296" width="7.7109375" style="16" customWidth="1"/>
    <col min="12297" max="12297" width="9.85546875" style="16" customWidth="1"/>
    <col min="12298" max="12298" width="11.42578125" style="16"/>
    <col min="12299" max="12299" width="12.28515625" style="16" customWidth="1"/>
    <col min="12300" max="12545" width="11.42578125" style="16"/>
    <col min="12546" max="12546" width="6" style="16" customWidth="1"/>
    <col min="12547" max="12547" width="14.42578125" style="16" customWidth="1"/>
    <col min="12548" max="12548" width="6.42578125" style="16" customWidth="1"/>
    <col min="12549" max="12549" width="10.42578125" style="16" customWidth="1"/>
    <col min="12550" max="12550" width="3.85546875" style="16" customWidth="1"/>
    <col min="12551" max="12551" width="11.28515625" style="16" customWidth="1"/>
    <col min="12552" max="12552" width="7.7109375" style="16" customWidth="1"/>
    <col min="12553" max="12553" width="9.85546875" style="16" customWidth="1"/>
    <col min="12554" max="12554" width="11.42578125" style="16"/>
    <col min="12555" max="12555" width="12.28515625" style="16" customWidth="1"/>
    <col min="12556" max="12801" width="11.42578125" style="16"/>
    <col min="12802" max="12802" width="6" style="16" customWidth="1"/>
    <col min="12803" max="12803" width="14.42578125" style="16" customWidth="1"/>
    <col min="12804" max="12804" width="6.42578125" style="16" customWidth="1"/>
    <col min="12805" max="12805" width="10.42578125" style="16" customWidth="1"/>
    <col min="12806" max="12806" width="3.85546875" style="16" customWidth="1"/>
    <col min="12807" max="12807" width="11.28515625" style="16" customWidth="1"/>
    <col min="12808" max="12808" width="7.7109375" style="16" customWidth="1"/>
    <col min="12809" max="12809" width="9.85546875" style="16" customWidth="1"/>
    <col min="12810" max="12810" width="11.42578125" style="16"/>
    <col min="12811" max="12811" width="12.28515625" style="16" customWidth="1"/>
    <col min="12812" max="13057" width="11.42578125" style="16"/>
    <col min="13058" max="13058" width="6" style="16" customWidth="1"/>
    <col min="13059" max="13059" width="14.42578125" style="16" customWidth="1"/>
    <col min="13060" max="13060" width="6.42578125" style="16" customWidth="1"/>
    <col min="13061" max="13061" width="10.42578125" style="16" customWidth="1"/>
    <col min="13062" max="13062" width="3.85546875" style="16" customWidth="1"/>
    <col min="13063" max="13063" width="11.28515625" style="16" customWidth="1"/>
    <col min="13064" max="13064" width="7.7109375" style="16" customWidth="1"/>
    <col min="13065" max="13065" width="9.85546875" style="16" customWidth="1"/>
    <col min="13066" max="13066" width="11.42578125" style="16"/>
    <col min="13067" max="13067" width="12.28515625" style="16" customWidth="1"/>
    <col min="13068" max="13313" width="11.42578125" style="16"/>
    <col min="13314" max="13314" width="6" style="16" customWidth="1"/>
    <col min="13315" max="13315" width="14.42578125" style="16" customWidth="1"/>
    <col min="13316" max="13316" width="6.42578125" style="16" customWidth="1"/>
    <col min="13317" max="13317" width="10.42578125" style="16" customWidth="1"/>
    <col min="13318" max="13318" width="3.85546875" style="16" customWidth="1"/>
    <col min="13319" max="13319" width="11.28515625" style="16" customWidth="1"/>
    <col min="13320" max="13320" width="7.7109375" style="16" customWidth="1"/>
    <col min="13321" max="13321" width="9.85546875" style="16" customWidth="1"/>
    <col min="13322" max="13322" width="11.42578125" style="16"/>
    <col min="13323" max="13323" width="12.28515625" style="16" customWidth="1"/>
    <col min="13324" max="13569" width="11.42578125" style="16"/>
    <col min="13570" max="13570" width="6" style="16" customWidth="1"/>
    <col min="13571" max="13571" width="14.42578125" style="16" customWidth="1"/>
    <col min="13572" max="13572" width="6.42578125" style="16" customWidth="1"/>
    <col min="13573" max="13573" width="10.42578125" style="16" customWidth="1"/>
    <col min="13574" max="13574" width="3.85546875" style="16" customWidth="1"/>
    <col min="13575" max="13575" width="11.28515625" style="16" customWidth="1"/>
    <col min="13576" max="13576" width="7.7109375" style="16" customWidth="1"/>
    <col min="13577" max="13577" width="9.85546875" style="16" customWidth="1"/>
    <col min="13578" max="13578" width="11.42578125" style="16"/>
    <col min="13579" max="13579" width="12.28515625" style="16" customWidth="1"/>
    <col min="13580" max="13825" width="11.42578125" style="16"/>
    <col min="13826" max="13826" width="6" style="16" customWidth="1"/>
    <col min="13827" max="13827" width="14.42578125" style="16" customWidth="1"/>
    <col min="13828" max="13828" width="6.42578125" style="16" customWidth="1"/>
    <col min="13829" max="13829" width="10.42578125" style="16" customWidth="1"/>
    <col min="13830" max="13830" width="3.85546875" style="16" customWidth="1"/>
    <col min="13831" max="13831" width="11.28515625" style="16" customWidth="1"/>
    <col min="13832" max="13832" width="7.7109375" style="16" customWidth="1"/>
    <col min="13833" max="13833" width="9.85546875" style="16" customWidth="1"/>
    <col min="13834" max="13834" width="11.42578125" style="16"/>
    <col min="13835" max="13835" width="12.28515625" style="16" customWidth="1"/>
    <col min="13836" max="14081" width="11.42578125" style="16"/>
    <col min="14082" max="14082" width="6" style="16" customWidth="1"/>
    <col min="14083" max="14083" width="14.42578125" style="16" customWidth="1"/>
    <col min="14084" max="14084" width="6.42578125" style="16" customWidth="1"/>
    <col min="14085" max="14085" width="10.42578125" style="16" customWidth="1"/>
    <col min="14086" max="14086" width="3.85546875" style="16" customWidth="1"/>
    <col min="14087" max="14087" width="11.28515625" style="16" customWidth="1"/>
    <col min="14088" max="14088" width="7.7109375" style="16" customWidth="1"/>
    <col min="14089" max="14089" width="9.85546875" style="16" customWidth="1"/>
    <col min="14090" max="14090" width="11.42578125" style="16"/>
    <col min="14091" max="14091" width="12.28515625" style="16" customWidth="1"/>
    <col min="14092" max="14337" width="11.42578125" style="16"/>
    <col min="14338" max="14338" width="6" style="16" customWidth="1"/>
    <col min="14339" max="14339" width="14.42578125" style="16" customWidth="1"/>
    <col min="14340" max="14340" width="6.42578125" style="16" customWidth="1"/>
    <col min="14341" max="14341" width="10.42578125" style="16" customWidth="1"/>
    <col min="14342" max="14342" width="3.85546875" style="16" customWidth="1"/>
    <col min="14343" max="14343" width="11.28515625" style="16" customWidth="1"/>
    <col min="14344" max="14344" width="7.7109375" style="16" customWidth="1"/>
    <col min="14345" max="14345" width="9.85546875" style="16" customWidth="1"/>
    <col min="14346" max="14346" width="11.42578125" style="16"/>
    <col min="14347" max="14347" width="12.28515625" style="16" customWidth="1"/>
    <col min="14348" max="14593" width="11.42578125" style="16"/>
    <col min="14594" max="14594" width="6" style="16" customWidth="1"/>
    <col min="14595" max="14595" width="14.42578125" style="16" customWidth="1"/>
    <col min="14596" max="14596" width="6.42578125" style="16" customWidth="1"/>
    <col min="14597" max="14597" width="10.42578125" style="16" customWidth="1"/>
    <col min="14598" max="14598" width="3.85546875" style="16" customWidth="1"/>
    <col min="14599" max="14599" width="11.28515625" style="16" customWidth="1"/>
    <col min="14600" max="14600" width="7.7109375" style="16" customWidth="1"/>
    <col min="14601" max="14601" width="9.85546875" style="16" customWidth="1"/>
    <col min="14602" max="14602" width="11.42578125" style="16"/>
    <col min="14603" max="14603" width="12.28515625" style="16" customWidth="1"/>
    <col min="14604" max="14849" width="11.42578125" style="16"/>
    <col min="14850" max="14850" width="6" style="16" customWidth="1"/>
    <col min="14851" max="14851" width="14.42578125" style="16" customWidth="1"/>
    <col min="14852" max="14852" width="6.42578125" style="16" customWidth="1"/>
    <col min="14853" max="14853" width="10.42578125" style="16" customWidth="1"/>
    <col min="14854" max="14854" width="3.85546875" style="16" customWidth="1"/>
    <col min="14855" max="14855" width="11.28515625" style="16" customWidth="1"/>
    <col min="14856" max="14856" width="7.7109375" style="16" customWidth="1"/>
    <col min="14857" max="14857" width="9.85546875" style="16" customWidth="1"/>
    <col min="14858" max="14858" width="11.42578125" style="16"/>
    <col min="14859" max="14859" width="12.28515625" style="16" customWidth="1"/>
    <col min="14860" max="15105" width="11.42578125" style="16"/>
    <col min="15106" max="15106" width="6" style="16" customWidth="1"/>
    <col min="15107" max="15107" width="14.42578125" style="16" customWidth="1"/>
    <col min="15108" max="15108" width="6.42578125" style="16" customWidth="1"/>
    <col min="15109" max="15109" width="10.42578125" style="16" customWidth="1"/>
    <col min="15110" max="15110" width="3.85546875" style="16" customWidth="1"/>
    <col min="15111" max="15111" width="11.28515625" style="16" customWidth="1"/>
    <col min="15112" max="15112" width="7.7109375" style="16" customWidth="1"/>
    <col min="15113" max="15113" width="9.85546875" style="16" customWidth="1"/>
    <col min="15114" max="15114" width="11.42578125" style="16"/>
    <col min="15115" max="15115" width="12.28515625" style="16" customWidth="1"/>
    <col min="15116" max="15361" width="11.42578125" style="16"/>
    <col min="15362" max="15362" width="6" style="16" customWidth="1"/>
    <col min="15363" max="15363" width="14.42578125" style="16" customWidth="1"/>
    <col min="15364" max="15364" width="6.42578125" style="16" customWidth="1"/>
    <col min="15365" max="15365" width="10.42578125" style="16" customWidth="1"/>
    <col min="15366" max="15366" width="3.85546875" style="16" customWidth="1"/>
    <col min="15367" max="15367" width="11.28515625" style="16" customWidth="1"/>
    <col min="15368" max="15368" width="7.7109375" style="16" customWidth="1"/>
    <col min="15369" max="15369" width="9.85546875" style="16" customWidth="1"/>
    <col min="15370" max="15370" width="11.42578125" style="16"/>
    <col min="15371" max="15371" width="12.28515625" style="16" customWidth="1"/>
    <col min="15372" max="15617" width="11.42578125" style="16"/>
    <col min="15618" max="15618" width="6" style="16" customWidth="1"/>
    <col min="15619" max="15619" width="14.42578125" style="16" customWidth="1"/>
    <col min="15620" max="15620" width="6.42578125" style="16" customWidth="1"/>
    <col min="15621" max="15621" width="10.42578125" style="16" customWidth="1"/>
    <col min="15622" max="15622" width="3.85546875" style="16" customWidth="1"/>
    <col min="15623" max="15623" width="11.28515625" style="16" customWidth="1"/>
    <col min="15624" max="15624" width="7.7109375" style="16" customWidth="1"/>
    <col min="15625" max="15625" width="9.85546875" style="16" customWidth="1"/>
    <col min="15626" max="15626" width="11.42578125" style="16"/>
    <col min="15627" max="15627" width="12.28515625" style="16" customWidth="1"/>
    <col min="15628" max="15873" width="11.42578125" style="16"/>
    <col min="15874" max="15874" width="6" style="16" customWidth="1"/>
    <col min="15875" max="15875" width="14.42578125" style="16" customWidth="1"/>
    <col min="15876" max="15876" width="6.42578125" style="16" customWidth="1"/>
    <col min="15877" max="15877" width="10.42578125" style="16" customWidth="1"/>
    <col min="15878" max="15878" width="3.85546875" style="16" customWidth="1"/>
    <col min="15879" max="15879" width="11.28515625" style="16" customWidth="1"/>
    <col min="15880" max="15880" width="7.7109375" style="16" customWidth="1"/>
    <col min="15881" max="15881" width="9.85546875" style="16" customWidth="1"/>
    <col min="15882" max="15882" width="11.42578125" style="16"/>
    <col min="15883" max="15883" width="12.28515625" style="16" customWidth="1"/>
    <col min="15884" max="16129" width="11.42578125" style="16"/>
    <col min="16130" max="16130" width="6" style="16" customWidth="1"/>
    <col min="16131" max="16131" width="14.42578125" style="16" customWidth="1"/>
    <col min="16132" max="16132" width="6.42578125" style="16" customWidth="1"/>
    <col min="16133" max="16133" width="10.42578125" style="16" customWidth="1"/>
    <col min="16134" max="16134" width="3.85546875" style="16" customWidth="1"/>
    <col min="16135" max="16135" width="11.28515625" style="16" customWidth="1"/>
    <col min="16136" max="16136" width="7.7109375" style="16" customWidth="1"/>
    <col min="16137" max="16137" width="9.85546875" style="16" customWidth="1"/>
    <col min="16138" max="16138" width="11.42578125" style="16"/>
    <col min="16139" max="16139" width="12.28515625" style="16" customWidth="1"/>
    <col min="16140" max="16384" width="11.42578125" style="16"/>
  </cols>
  <sheetData>
    <row r="1" spans="1:13" ht="15" customHeight="1">
      <c r="A1" s="69"/>
      <c r="B1" s="69"/>
      <c r="C1" s="69"/>
      <c r="D1" s="69"/>
      <c r="E1" s="69"/>
      <c r="F1" s="69"/>
      <c r="G1" s="69"/>
      <c r="H1" s="69"/>
      <c r="I1" s="70"/>
      <c r="J1" s="71"/>
      <c r="K1" s="71"/>
    </row>
    <row r="2" spans="1:13" ht="24" customHeight="1">
      <c r="A2" s="69"/>
      <c r="B2" s="69"/>
      <c r="C2" s="69" t="s">
        <v>102</v>
      </c>
      <c r="D2" s="69"/>
      <c r="E2" s="69"/>
      <c r="F2" s="69"/>
      <c r="G2" s="69"/>
      <c r="H2" s="69"/>
      <c r="I2"/>
      <c r="J2" s="72"/>
      <c r="K2" s="72"/>
    </row>
    <row r="3" spans="1:13" ht="26.25" customHeight="1" thickBot="1">
      <c r="A3" s="69"/>
      <c r="B3" s="69"/>
      <c r="C3" s="73" t="s">
        <v>103</v>
      </c>
      <c r="D3" s="73"/>
      <c r="E3" s="73"/>
      <c r="F3" s="73"/>
      <c r="G3" s="73"/>
      <c r="H3" s="73"/>
      <c r="I3" s="12"/>
      <c r="J3" s="74"/>
      <c r="K3" s="74"/>
    </row>
    <row r="4" spans="1:13" ht="18">
      <c r="A4" s="75"/>
      <c r="B4" s="75"/>
      <c r="C4" s="76" t="s">
        <v>104</v>
      </c>
      <c r="D4" s="75"/>
      <c r="E4" s="75"/>
      <c r="F4" s="75"/>
      <c r="G4" s="75"/>
      <c r="H4" s="75"/>
      <c r="I4"/>
      <c r="J4" s="75"/>
      <c r="K4" s="75"/>
    </row>
    <row r="5" spans="1:13">
      <c r="A5" s="75"/>
      <c r="B5" s="75"/>
      <c r="C5" s="75"/>
      <c r="D5" s="75"/>
      <c r="E5" s="75"/>
      <c r="F5" s="75"/>
      <c r="G5" s="75"/>
      <c r="H5" s="75"/>
      <c r="I5"/>
      <c r="J5" s="75"/>
      <c r="K5" s="75"/>
    </row>
    <row r="6" spans="1:13" ht="15" customHeight="1">
      <c r="A6" s="75"/>
      <c r="B6" s="75"/>
      <c r="C6" s="75"/>
      <c r="D6" s="75"/>
      <c r="E6" s="75"/>
      <c r="F6" s="75"/>
      <c r="G6" s="75"/>
      <c r="H6" s="75"/>
      <c r="I6"/>
      <c r="J6" s="77"/>
      <c r="K6" s="75"/>
    </row>
    <row r="7" spans="1:13" ht="15" customHeight="1">
      <c r="A7" s="75"/>
      <c r="B7" s="75"/>
      <c r="C7" s="75"/>
      <c r="D7" s="75"/>
      <c r="E7" s="75"/>
      <c r="F7" s="75"/>
      <c r="G7" s="75"/>
      <c r="H7" s="75"/>
      <c r="I7"/>
      <c r="J7" s="77"/>
      <c r="K7" s="75"/>
    </row>
    <row r="8" spans="1:13" ht="9" customHeight="1"/>
    <row r="9" spans="1:13" ht="14.25">
      <c r="A9" s="4" t="s">
        <v>105</v>
      </c>
      <c r="B9" s="78"/>
      <c r="C9" s="78"/>
      <c r="D9" s="78"/>
      <c r="E9" s="78"/>
      <c r="F9" s="79"/>
      <c r="G9" s="80" t="s">
        <v>106</v>
      </c>
      <c r="H9" s="75"/>
      <c r="I9" s="7" t="s">
        <v>233</v>
      </c>
      <c r="J9" s="81"/>
      <c r="K9" s="81"/>
      <c r="M9" s="75"/>
    </row>
    <row r="10" spans="1:13" ht="14.25">
      <c r="A10" s="82"/>
      <c r="B10" s="83"/>
      <c r="C10" s="83"/>
      <c r="D10" s="83"/>
      <c r="E10" s="83"/>
      <c r="F10" s="84"/>
      <c r="G10" s="85"/>
      <c r="H10" s="86"/>
      <c r="I10" s="7" t="s">
        <v>107</v>
      </c>
      <c r="J10" s="81"/>
      <c r="K10" s="87"/>
    </row>
    <row r="11" spans="1:13" ht="14.25">
      <c r="A11" s="724" t="str">
        <f>I.!C3</f>
        <v>#GEMEINDE#</v>
      </c>
      <c r="B11" s="724"/>
      <c r="C11" s="724"/>
      <c r="D11" s="724"/>
      <c r="E11" s="724"/>
      <c r="F11" s="88"/>
      <c r="G11" s="85" t="s">
        <v>108</v>
      </c>
      <c r="H11" s="86"/>
      <c r="I11" s="7"/>
      <c r="J11" s="81"/>
      <c r="K11" s="87"/>
    </row>
    <row r="12" spans="1:13" ht="14.25">
      <c r="A12" s="724">
        <f>Kita!C2</f>
        <v>0</v>
      </c>
      <c r="B12" s="724"/>
      <c r="C12" s="724"/>
      <c r="D12" s="724"/>
      <c r="E12" s="724"/>
      <c r="F12" s="88"/>
      <c r="G12" s="80" t="s">
        <v>109</v>
      </c>
      <c r="H12" s="86"/>
      <c r="I12" s="7" t="s">
        <v>110</v>
      </c>
      <c r="J12" s="87"/>
      <c r="K12" s="89"/>
    </row>
    <row r="13" spans="1:13" ht="14.25">
      <c r="A13" s="233">
        <f>Kita!C3</f>
        <v>0</v>
      </c>
      <c r="B13" s="233"/>
      <c r="C13" s="233"/>
      <c r="D13" s="233"/>
      <c r="E13" s="233"/>
      <c r="F13" s="88"/>
      <c r="G13" s="85"/>
      <c r="H13" s="86"/>
      <c r="I13" s="7" t="s">
        <v>111</v>
      </c>
      <c r="J13" s="87"/>
      <c r="K13" s="87"/>
    </row>
    <row r="14" spans="1:13" ht="14.25">
      <c r="A14" s="234">
        <f>Kita!C4</f>
        <v>0</v>
      </c>
      <c r="B14" s="235"/>
      <c r="C14" s="235"/>
      <c r="D14" s="235"/>
      <c r="E14" s="235"/>
      <c r="F14" s="88"/>
      <c r="G14" s="85" t="s">
        <v>112</v>
      </c>
      <c r="H14" s="86"/>
      <c r="I14" s="236"/>
      <c r="J14" s="87"/>
      <c r="K14" s="87"/>
    </row>
    <row r="15" spans="1:13" ht="14.25">
      <c r="A15" s="724"/>
      <c r="B15" s="724"/>
      <c r="C15" s="724"/>
      <c r="D15" s="724"/>
      <c r="E15" s="724"/>
      <c r="F15" s="90"/>
      <c r="G15" s="85" t="s">
        <v>113</v>
      </c>
      <c r="H15" s="86"/>
      <c r="I15" s="7" t="s">
        <v>234</v>
      </c>
      <c r="J15" s="87"/>
      <c r="K15" s="87"/>
    </row>
    <row r="16" spans="1:13" ht="14.25">
      <c r="A16" s="725"/>
      <c r="B16" s="725"/>
      <c r="C16" s="725"/>
      <c r="D16" s="725"/>
      <c r="E16" s="725"/>
      <c r="F16" s="90"/>
      <c r="G16" s="85" t="s">
        <v>114</v>
      </c>
      <c r="H16" s="86"/>
      <c r="I16" s="7" t="s">
        <v>115</v>
      </c>
      <c r="J16" s="87"/>
      <c r="K16" s="87"/>
    </row>
    <row r="17" spans="1:11" ht="14.25">
      <c r="A17" s="725"/>
      <c r="B17" s="725"/>
      <c r="C17" s="725"/>
      <c r="D17" s="725"/>
      <c r="E17" s="725"/>
      <c r="F17" s="90"/>
      <c r="G17" s="85"/>
      <c r="H17" s="86"/>
      <c r="I17" s="87"/>
      <c r="J17" s="87"/>
      <c r="K17" s="87"/>
    </row>
    <row r="18" spans="1:11" ht="14.25">
      <c r="A18" s="90"/>
      <c r="B18" s="90"/>
      <c r="C18" s="90"/>
      <c r="D18" s="90"/>
      <c r="E18" s="90"/>
      <c r="F18" s="90"/>
      <c r="G18" s="85" t="s">
        <v>116</v>
      </c>
      <c r="H18" s="86"/>
      <c r="I18" s="91" t="str">
        <f>Kita!U7</f>
        <v>51.11.08</v>
      </c>
      <c r="J18" s="87"/>
      <c r="K18" s="87"/>
    </row>
    <row r="19" spans="1:11" ht="14.25">
      <c r="A19" s="90"/>
      <c r="B19" s="90"/>
      <c r="C19" s="90"/>
      <c r="D19" s="90"/>
      <c r="E19" s="90"/>
      <c r="F19" s="90"/>
      <c r="G19" s="80"/>
      <c r="H19" s="75"/>
      <c r="I19" s="81" t="str">
        <f>E38</f>
        <v xml:space="preserve">II. Quartal  </v>
      </c>
      <c r="J19" s="92">
        <f>I.!B7</f>
        <v>2025</v>
      </c>
      <c r="K19" s="81"/>
    </row>
    <row r="20" spans="1:11" ht="14.25">
      <c r="A20" s="90"/>
      <c r="B20" s="90"/>
      <c r="C20" s="90"/>
      <c r="D20" s="90"/>
      <c r="E20" s="90"/>
      <c r="F20" s="90"/>
      <c r="G20" s="80"/>
      <c r="H20" s="75"/>
      <c r="I20" s="81"/>
      <c r="J20" s="81"/>
      <c r="K20" s="81"/>
    </row>
    <row r="21" spans="1:11" ht="14.25">
      <c r="A21" s="90"/>
      <c r="B21" s="90"/>
      <c r="C21" s="90"/>
      <c r="D21" s="90"/>
      <c r="E21" s="90"/>
      <c r="F21" s="90"/>
      <c r="G21" s="93" t="s">
        <v>117</v>
      </c>
      <c r="H21" s="90"/>
      <c r="I21" s="94" t="s">
        <v>118</v>
      </c>
      <c r="J21" s="95">
        <f>Kita!AH9</f>
        <v>0</v>
      </c>
      <c r="K21" s="94"/>
    </row>
    <row r="22" spans="1:11">
      <c r="A22" s="96"/>
      <c r="B22" s="96"/>
      <c r="C22" s="96"/>
      <c r="D22" s="96"/>
      <c r="E22" s="96"/>
      <c r="F22" s="96"/>
      <c r="G22" s="96"/>
      <c r="H22" s="96"/>
      <c r="I22" s="96"/>
      <c r="J22" s="97"/>
      <c r="K22" s="96"/>
    </row>
    <row r="23" spans="1:11">
      <c r="A23" s="96"/>
      <c r="B23" s="96"/>
      <c r="C23" s="96"/>
      <c r="D23" s="96"/>
      <c r="E23" s="96"/>
      <c r="F23" s="96"/>
      <c r="G23" s="96"/>
      <c r="H23" s="96"/>
      <c r="I23" s="96"/>
      <c r="J23" s="97"/>
      <c r="K23" s="96"/>
    </row>
    <row r="24" spans="1:11" ht="15">
      <c r="A24" s="98"/>
      <c r="B24" s="98"/>
      <c r="C24" s="99"/>
      <c r="D24" s="100"/>
      <c r="E24" s="749"/>
      <c r="F24" s="749"/>
      <c r="G24" s="749"/>
      <c r="H24" s="101"/>
      <c r="I24" s="102"/>
      <c r="J24" s="87"/>
      <c r="K24" s="103"/>
    </row>
    <row r="25" spans="1:11" ht="15">
      <c r="A25" s="98"/>
      <c r="B25" s="98"/>
      <c r="C25" s="85"/>
      <c r="D25" s="85"/>
      <c r="E25" s="100"/>
      <c r="F25" s="104"/>
      <c r="G25" s="105"/>
      <c r="H25" s="101"/>
      <c r="I25" s="102"/>
      <c r="J25" s="87"/>
      <c r="K25" s="85"/>
    </row>
    <row r="26" spans="1:11" ht="6" customHeight="1">
      <c r="A26" s="97"/>
      <c r="B26" s="106"/>
      <c r="C26" s="106"/>
      <c r="D26" s="106"/>
      <c r="E26" s="97"/>
      <c r="F26" s="97"/>
      <c r="G26" s="97"/>
      <c r="H26" s="97"/>
      <c r="I26" s="97"/>
      <c r="J26" s="97"/>
      <c r="K26" s="97"/>
    </row>
    <row r="27" spans="1:11">
      <c r="A27" s="97"/>
      <c r="B27" s="97"/>
      <c r="C27" s="97"/>
      <c r="D27" s="97"/>
      <c r="E27" s="97"/>
      <c r="F27" s="97"/>
      <c r="G27" s="97"/>
      <c r="H27" s="97"/>
      <c r="I27" s="97"/>
      <c r="J27" s="97"/>
      <c r="K27" s="97"/>
    </row>
    <row r="28" spans="1:11">
      <c r="A28" s="107"/>
      <c r="B28" s="107"/>
      <c r="C28" s="107"/>
      <c r="D28" s="107"/>
      <c r="E28" s="107"/>
      <c r="F28" s="107"/>
      <c r="G28" s="107"/>
      <c r="H28" s="107"/>
      <c r="I28" s="107"/>
      <c r="J28" s="107"/>
      <c r="K28" s="107"/>
    </row>
    <row r="29" spans="1:11" ht="15.75">
      <c r="A29" s="727" t="s">
        <v>119</v>
      </c>
      <c r="B29" s="727"/>
      <c r="C29" s="727"/>
      <c r="D29" s="727"/>
      <c r="E29" s="727"/>
      <c r="F29" s="727"/>
      <c r="G29" s="727"/>
      <c r="H29" s="727"/>
      <c r="I29" s="727"/>
      <c r="J29" s="727"/>
      <c r="K29" s="727"/>
    </row>
    <row r="30" spans="1:11" ht="15.75">
      <c r="A30" s="108" t="s">
        <v>120</v>
      </c>
      <c r="B30" s="108"/>
      <c r="C30" s="108"/>
      <c r="D30" s="727" t="str">
        <f>I.!C3</f>
        <v>#GEMEINDE#</v>
      </c>
      <c r="E30" s="727"/>
      <c r="F30" s="727"/>
      <c r="G30" s="727"/>
      <c r="H30" s="727"/>
      <c r="I30" s="727"/>
      <c r="J30" s="727"/>
      <c r="K30" s="108"/>
    </row>
    <row r="31" spans="1:11" ht="17.25" customHeight="1">
      <c r="A31" s="109" t="s">
        <v>121</v>
      </c>
      <c r="B31" s="109"/>
      <c r="C31" s="109"/>
      <c r="D31" s="727" t="str">
        <f>I.!I3</f>
        <v>#KITA-NAME#</v>
      </c>
      <c r="E31" s="727"/>
      <c r="F31" s="727"/>
      <c r="G31" s="727"/>
      <c r="H31" s="727"/>
      <c r="I31" s="727"/>
      <c r="J31" s="727"/>
      <c r="K31" s="109"/>
    </row>
    <row r="32" spans="1:11">
      <c r="A32" s="107"/>
      <c r="B32" s="107"/>
      <c r="C32" s="107"/>
      <c r="D32" s="107"/>
      <c r="E32" s="107"/>
      <c r="F32" s="107"/>
      <c r="G32" s="107"/>
      <c r="H32" s="107"/>
      <c r="I32" s="107"/>
      <c r="J32" s="107"/>
      <c r="K32" s="107"/>
    </row>
    <row r="33" spans="1:11">
      <c r="A33" s="107" t="s">
        <v>122</v>
      </c>
      <c r="B33" s="107"/>
      <c r="C33" s="723">
        <f>A12</f>
        <v>0</v>
      </c>
      <c r="D33" s="723"/>
      <c r="E33" s="723"/>
      <c r="F33" s="723"/>
      <c r="G33" s="723"/>
      <c r="H33" s="723"/>
      <c r="I33" s="723"/>
      <c r="J33" s="723"/>
      <c r="K33" s="107"/>
    </row>
    <row r="34" spans="1:11" ht="20.25" customHeight="1">
      <c r="A34" s="107"/>
      <c r="B34" s="107"/>
      <c r="C34" s="107"/>
      <c r="D34" s="107"/>
      <c r="E34" s="107"/>
      <c r="F34" s="107"/>
      <c r="G34" s="107"/>
      <c r="H34" s="107"/>
      <c r="I34" s="107"/>
      <c r="J34" s="107"/>
      <c r="K34" s="107"/>
    </row>
    <row r="35" spans="1:11">
      <c r="A35" s="110" t="s">
        <v>123</v>
      </c>
      <c r="B35" s="107"/>
      <c r="C35" s="107"/>
      <c r="D35" s="107"/>
      <c r="E35" s="107"/>
      <c r="F35" s="107"/>
      <c r="G35" s="107"/>
      <c r="H35" s="107"/>
      <c r="I35" s="107"/>
      <c r="J35" s="107"/>
      <c r="K35" s="107"/>
    </row>
    <row r="36" spans="1:11">
      <c r="A36" s="107" t="s">
        <v>124</v>
      </c>
      <c r="B36" s="107"/>
      <c r="C36" s="107"/>
      <c r="D36" s="107"/>
      <c r="E36" s="107"/>
      <c r="F36" s="107"/>
      <c r="G36" s="107"/>
      <c r="H36" s="107"/>
      <c r="I36" s="107"/>
      <c r="J36" s="107"/>
      <c r="K36" s="107"/>
    </row>
    <row r="37" spans="1:11">
      <c r="A37" s="729" t="str">
        <f>D30</f>
        <v>#GEMEINDE#</v>
      </c>
      <c r="B37" s="729"/>
      <c r="C37" s="729"/>
      <c r="D37" s="729"/>
      <c r="E37" s="729"/>
      <c r="F37" s="107"/>
      <c r="G37" s="107"/>
      <c r="H37" s="107"/>
      <c r="I37" s="107"/>
      <c r="J37" s="107"/>
      <c r="K37" s="107"/>
    </row>
    <row r="38" spans="1:11">
      <c r="A38" s="107" t="s">
        <v>125</v>
      </c>
      <c r="B38" s="107"/>
      <c r="C38" s="107"/>
      <c r="D38" s="107"/>
      <c r="E38" s="730" t="s">
        <v>193</v>
      </c>
      <c r="F38" s="731"/>
      <c r="G38" s="111">
        <f>J19</f>
        <v>2025</v>
      </c>
      <c r="H38" s="112"/>
      <c r="I38" s="107"/>
      <c r="J38" s="107"/>
      <c r="K38" s="107"/>
    </row>
    <row r="39" spans="1:11">
      <c r="A39" s="107" t="s">
        <v>127</v>
      </c>
      <c r="B39" s="107"/>
      <c r="C39" s="107"/>
      <c r="D39" s="107"/>
      <c r="E39" s="107"/>
      <c r="F39" s="107"/>
      <c r="G39" s="107"/>
      <c r="H39" s="107"/>
      <c r="I39" s="107"/>
      <c r="J39" s="107"/>
      <c r="K39" s="107"/>
    </row>
    <row r="40" spans="1:11" ht="7.5" customHeight="1">
      <c r="A40" s="107"/>
      <c r="B40" s="107"/>
      <c r="C40" s="107"/>
      <c r="D40" s="107"/>
      <c r="E40" s="107"/>
      <c r="F40" s="107"/>
      <c r="G40" s="107"/>
      <c r="H40" s="107"/>
      <c r="I40" s="107"/>
      <c r="J40" s="107"/>
      <c r="K40" s="107"/>
    </row>
    <row r="41" spans="1:11" ht="15.75">
      <c r="A41" s="113"/>
      <c r="B41" s="732" t="e">
        <f>II.!N43</f>
        <v>#DIV/0!</v>
      </c>
      <c r="C41" s="732"/>
      <c r="D41" s="732"/>
      <c r="E41" s="732"/>
      <c r="F41" s="732"/>
      <c r="G41" s="114" t="s">
        <v>128</v>
      </c>
      <c r="H41" s="114"/>
      <c r="I41" s="107"/>
      <c r="J41" s="114"/>
      <c r="K41" s="107"/>
    </row>
    <row r="42" spans="1:11" ht="15.75">
      <c r="A42" s="115" t="s">
        <v>129</v>
      </c>
      <c r="B42" s="116"/>
      <c r="C42" s="116"/>
      <c r="D42" s="116"/>
      <c r="E42" s="116"/>
      <c r="F42" s="116"/>
      <c r="G42" s="114"/>
      <c r="H42" s="114"/>
      <c r="I42" s="107"/>
      <c r="J42" s="114"/>
      <c r="K42" s="107"/>
    </row>
    <row r="43" spans="1:11" ht="8.25" customHeight="1">
      <c r="A43" s="115"/>
      <c r="B43" s="116"/>
      <c r="C43" s="116"/>
      <c r="D43" s="116"/>
      <c r="E43" s="116"/>
      <c r="F43" s="116"/>
      <c r="G43" s="114"/>
      <c r="H43" s="114"/>
      <c r="I43" s="107"/>
      <c r="J43" s="114"/>
      <c r="K43" s="107"/>
    </row>
    <row r="44" spans="1:11" ht="15.75" customHeight="1">
      <c r="A44" s="733" t="e">
        <f>UPPER(B45)</f>
        <v>#DIV/0!</v>
      </c>
      <c r="B44" s="733"/>
      <c r="C44" s="733"/>
      <c r="D44" s="733"/>
      <c r="E44" s="733"/>
      <c r="F44" s="733"/>
      <c r="G44" s="733"/>
      <c r="H44" s="733"/>
      <c r="I44" s="733"/>
      <c r="J44" s="733"/>
      <c r="K44" s="733"/>
    </row>
    <row r="45" spans="1:11" ht="16.5" customHeight="1">
      <c r="A45" s="117" t="s">
        <v>129</v>
      </c>
      <c r="B45" s="118" t="e">
        <f>IF(B41&gt;=1000000000,"nur unter 1 Milliarde",IF(ABS(B41)&lt;1,"null",IF(B41&lt;0,"minus   ","")&amp;IF(B50=0,"",C50)&amp;IF(AND(B51=0,B52=0),"",D51)&amp;IF(B53=0,"",C53)&amp;IF(AND(B54=0,B55=0),"",D54)&amp;IF(B56=0,"",C56)&amp;IF(AND(B57=0,B58=0),"",IF(AND(B57=0,B58=1),"eins",D57))))&amp;IF(F56=0,"",IF(A45=1,H56,H57))</f>
        <v>#DIV/0!</v>
      </c>
      <c r="C45" s="119"/>
      <c r="D45" s="119"/>
      <c r="E45" s="119"/>
      <c r="F45" s="120"/>
      <c r="G45" s="120"/>
      <c r="H45" s="120"/>
      <c r="I45" s="121"/>
      <c r="J45" s="121"/>
      <c r="K45" s="107"/>
    </row>
    <row r="46" spans="1:11" ht="15" hidden="1">
      <c r="A46" s="121"/>
      <c r="B46" s="122"/>
      <c r="C46" s="123"/>
      <c r="D46" s="121"/>
      <c r="E46" s="121"/>
      <c r="F46" s="121"/>
      <c r="G46" s="121"/>
      <c r="H46" s="121"/>
      <c r="I46" s="121"/>
      <c r="J46" s="121"/>
      <c r="K46" s="107"/>
    </row>
    <row r="47" spans="1:11" ht="15" hidden="1">
      <c r="A47" s="121"/>
      <c r="B47" s="124" t="e">
        <f>SUBSTITUTE(SUBSTITUTE(SUBSTITUTE(SUBSTITUTE(SUBSTITUTE(SUBSTITUTE(SUBSTITUTE(SUBSTITUTE(B41,0,"Null   "),1,"Eins   "),2,"Zwo   "),3,"Drei   "),4,"Vier   "),5,"Fünf   "),6,"Sechs   "),7,"Sieben   ")</f>
        <v>#DIV/0!</v>
      </c>
      <c r="C47" s="123"/>
      <c r="D47" s="121"/>
      <c r="E47" s="121"/>
      <c r="F47" s="121"/>
      <c r="G47" s="121"/>
      <c r="H47" s="121"/>
      <c r="I47" s="121"/>
      <c r="J47" s="121"/>
      <c r="K47" s="107"/>
    </row>
    <row r="48" spans="1:11" ht="14.25" hidden="1">
      <c r="A48" s="121"/>
      <c r="B48" s="121"/>
      <c r="C48" s="121"/>
      <c r="D48" s="121"/>
      <c r="E48" s="121"/>
      <c r="F48" s="121"/>
      <c r="G48" s="121"/>
      <c r="H48" s="121"/>
      <c r="I48" s="121"/>
      <c r="J48" s="121"/>
      <c r="K48" s="107"/>
    </row>
    <row r="49" spans="1:11" ht="14.25" hidden="1">
      <c r="A49" s="121"/>
      <c r="B49" s="121"/>
      <c r="C49" s="121"/>
      <c r="D49" s="121"/>
      <c r="E49" s="121"/>
      <c r="F49" s="121"/>
      <c r="G49" s="125" t="e">
        <f>ABS(100*(MOD(B41,1)-(B41&lt;0)))</f>
        <v>#DIV/0!</v>
      </c>
      <c r="H49" s="121"/>
      <c r="I49" s="121"/>
      <c r="J49" s="121"/>
      <c r="K49" s="107"/>
    </row>
    <row r="50" spans="1:11" ht="15" hidden="1">
      <c r="A50" s="121"/>
      <c r="B50" s="126" t="e">
        <f>VALUE(RIGHT(INT(ABS(B41)/100000000)))</f>
        <v>#DIV/0!</v>
      </c>
      <c r="C50" s="121" t="e">
        <f>IF(B50=1,"ein",IF(B50=2,"zwei",IF(B50=3,"drei",IF(B50=4,"vier",IF(B50=5,"fünf",IF(B50=6,"sechs",IF(B50=7,"sieben",IF(B50=8,"acht","neun"))))))))&amp;"hundert"&amp;IF(AND(B51=0,B52=0),"millionen","")</f>
        <v>#DIV/0!</v>
      </c>
      <c r="D50" s="121"/>
      <c r="E50" s="121"/>
      <c r="F50" s="121"/>
      <c r="G50" s="121" t="e">
        <f>ROUND(100*(ABS(B41)-INT(ABS(B41))),0)</f>
        <v>#DIV/0!</v>
      </c>
      <c r="H50" s="121"/>
      <c r="I50" s="121"/>
      <c r="J50" s="121"/>
      <c r="K50" s="107"/>
    </row>
    <row r="51" spans="1:11" ht="15" hidden="1">
      <c r="A51" s="121"/>
      <c r="B51" s="126" t="e">
        <f>VALUE(RIGHT(INT(ABS(B41)/10000000)))</f>
        <v>#DIV/0!</v>
      </c>
      <c r="C51" s="121" t="e">
        <f>IF(B51=1,"zehn",IF(B51=2,"zwanzig",IF(B51=3,"dreißig",IF(B51=4,"vierzig",IF(B51=5,"fünfzig",IF(B51=6,"sechzig",IF(B51=7,"siebzig",IF(B51=8,"achtzig","neunzig"))))))))</f>
        <v>#DIV/0!</v>
      </c>
      <c r="D51" s="121" t="e">
        <f>IF(AND(B51=0,B52=1),"einemillion",IF(AND(B51=1,B52=1),"elf",IF(AND(B51=1,B52=2),"zwölf",IF(AND(B51=1,B52=6),"sechzehn",IF(AND(B51=1,B52=7),"siebzehn",IF(B52=0,C51,IF(B51=0,C52,C52&amp;IF(B51&gt;1,"und","")&amp;C51))))))&amp;"millionen")</f>
        <v>#DIV/0!</v>
      </c>
      <c r="E51" s="121"/>
      <c r="F51" s="121"/>
      <c r="G51" s="121"/>
      <c r="H51" s="121"/>
      <c r="I51" s="121"/>
      <c r="J51" s="121"/>
      <c r="K51" s="107"/>
    </row>
    <row r="52" spans="1:11" ht="15" hidden="1">
      <c r="A52" s="121"/>
      <c r="B52" s="126" t="e">
        <f>VALUE(RIGHT(INT(ABS(B41)/1000000)))</f>
        <v>#DIV/0!</v>
      </c>
      <c r="C52" s="121" t="e">
        <f>IF(B52=1,"ein",IF(B52=2,"zwei",IF(B52=3,"drei",IF(B52=4,"vier",IF(B52=5,"fünf",IF(B52=6,"sechs",IF(B52=7,"sieben",IF(B52=8,"acht","neun"))))))))</f>
        <v>#DIV/0!</v>
      </c>
      <c r="D52" s="121"/>
      <c r="E52" s="121"/>
      <c r="F52" s="121"/>
      <c r="G52" s="121"/>
      <c r="H52" s="121"/>
      <c r="I52" s="121"/>
      <c r="J52" s="121"/>
      <c r="K52" s="107"/>
    </row>
    <row r="53" spans="1:11" ht="15" hidden="1">
      <c r="A53" s="121"/>
      <c r="B53" s="126" t="e">
        <f>VALUE(RIGHT(INT(ABS(B41)/100000)))</f>
        <v>#DIV/0!</v>
      </c>
      <c r="C53" s="121" t="e">
        <f>IF(B53=1,"ein",IF(B53=2,"zwei",IF(B53=3,"drei",IF(B53=4,"vier",IF(B53=5,"fünf",IF(B53=6,"sechs",IF(B53=7,"sieben",IF(B53=8,"acht","neun"))))))))&amp;"hundert"&amp;IF(AND(B54=0,B55=0),"tausend","")</f>
        <v>#DIV/0!</v>
      </c>
      <c r="D53" s="121"/>
      <c r="E53" s="121"/>
      <c r="F53" s="121"/>
      <c r="G53" s="121"/>
      <c r="H53" s="121"/>
      <c r="I53" s="121"/>
      <c r="J53" s="121"/>
      <c r="K53" s="107"/>
    </row>
    <row r="54" spans="1:11" ht="38.25" hidden="1" customHeight="1">
      <c r="A54" s="121"/>
      <c r="B54" s="126" t="e">
        <f>VALUE(RIGHT(INT(ABS(B41)/10000)))</f>
        <v>#DIV/0!</v>
      </c>
      <c r="C54" s="121" t="e">
        <f>IF(B54=1,"zehn",IF(B54=2,"zwanzig",IF(B54=3,"dreißig",IF(B54=4,"vierzig",IF(B54=5,"fünfzig",IF(B54=6,"sechzig",IF(B54=7,"siebzig",IF(B54=8,"achtzig","neunzig"))))))))</f>
        <v>#DIV/0!</v>
      </c>
      <c r="D54" s="121" t="e">
        <f>IF(AND(B54=1,B55=1),"elf",IF(AND(B54=1,B55=2),"zwölf",IF(AND(B54=1,B55=6),"sechzehn",IF(AND(B54=1,B55=7),"siebzehn",IF(B55=0,C54,IF(B54=0,C55,C55&amp;IF(B54&gt;1,"und","")&amp;C54))))))&amp;"tausend"</f>
        <v>#DIV/0!</v>
      </c>
      <c r="E54" s="121"/>
      <c r="F54" s="121"/>
      <c r="G54" s="121"/>
      <c r="H54" s="121"/>
      <c r="I54" s="121"/>
      <c r="J54" s="121"/>
      <c r="K54" s="112"/>
    </row>
    <row r="55" spans="1:11" ht="15" hidden="1">
      <c r="A55" s="121"/>
      <c r="B55" s="126" t="e">
        <f>VALUE(RIGHT(INT(ABS(B41)/1000)))</f>
        <v>#DIV/0!</v>
      </c>
      <c r="C55" s="121" t="e">
        <f>IF(B55=1,"ein",IF(B55=2,"zwei",IF(B55=3,"drei",IF(B55=4,"vier",IF(B55=5,"fünf",IF(B55=6,"sechs",IF(B55=7,"sieben",IF(B55=8,"acht","neun"))))))))</f>
        <v>#DIV/0!</v>
      </c>
      <c r="D55" s="121"/>
      <c r="E55" s="121"/>
      <c r="F55" s="121"/>
      <c r="G55" s="121"/>
      <c r="H55" s="121"/>
      <c r="I55" s="121"/>
      <c r="J55" s="121"/>
      <c r="K55" s="107"/>
    </row>
    <row r="56" spans="1:11" ht="15" hidden="1">
      <c r="A56" s="121"/>
      <c r="B56" s="126" t="e">
        <f>VALUE(RIGHT(INT(ABS(B41)/100)))</f>
        <v>#DIV/0!</v>
      </c>
      <c r="C56" s="121" t="e">
        <f>IF(B56=1,"ein",IF(B56=2,"zwei",IF(B56=3,"drei",IF(B56=4,"vier",IF(B56=5,"fünf",IF(B56=6,"sechs",IF(B56=7,"sieben",IF(B56=8,"acht","neun"))))))))&amp;"hundert"</f>
        <v>#DIV/0!</v>
      </c>
      <c r="D56" s="121"/>
      <c r="E56" s="121"/>
      <c r="F56" s="127" t="e">
        <f>IF(A45=0,0,ROUND(100*(ABS(B41)-INT(ABS(B41))),0))</f>
        <v>#DIV/0!</v>
      </c>
      <c r="G56" s="121"/>
      <c r="H56" s="121" t="e">
        <f>TEXT(F56,"   00")&amp;"/100"</f>
        <v>#DIV/0!</v>
      </c>
      <c r="I56" s="121"/>
      <c r="J56" s="121"/>
      <c r="K56" s="107"/>
    </row>
    <row r="57" spans="1:11" ht="15" hidden="1">
      <c r="A57" s="121"/>
      <c r="B57" s="126" t="e">
        <f>VALUE(RIGHT(INT(ABS(B41)/10)))</f>
        <v>#DIV/0!</v>
      </c>
      <c r="C57" s="121" t="e">
        <f>IF(B57=1,"zehn",IF(B57=2,"zwanzig",IF(B57=3,"dreißig",IF(B57=4,"vierzig",IF(B57=5,"fünfzig",IF(B57=6,"sechzig",IF(B57=7,"siebzig",IF(B57=8,"achtzig","neunzig"))))))))</f>
        <v>#DIV/0!</v>
      </c>
      <c r="D57" s="121" t="e">
        <f>IF(AND(B57=1,B58=1),"elf",IF(AND(B57=1,B58=2),"zwölf",IF(AND(B57=1,B58=6),"sechzehn",IF(AND(B57=1,B58=7),"siebzehn",IF(B58=0,C57,IF(B57=0,C58,C58&amp;IF(B57&gt;1,"und","")&amp;C57))))))</f>
        <v>#DIV/0!</v>
      </c>
      <c r="E57" s="121"/>
      <c r="F57" s="126" t="e">
        <f>VALUE(RIGHT(INT(ABS(F56)/10)))</f>
        <v>#DIV/0!</v>
      </c>
      <c r="G57" s="121" t="e">
        <f>IF(F57=1,"zehn",IF(F57=2,"zwanzig",IF(F57=3,"dreißig",IF(F57=4,"vierzig",IF(F57=5,"fünfzig",IF(F57=6,"sechzig",IF(F57=7,"siebzig",IF(F57=8,"achtzig","neunzig"))))))))</f>
        <v>#DIV/0!</v>
      </c>
      <c r="H57" s="121" t="e">
        <f>"    Komma "&amp;IF(F56&lt;10,"null ","")&amp;IF(F56=1,"eins",IF(AND(F57=1,F58=1),"elf",IF(AND(F57=1,F58=2),"zwölf",IF(AND(F57=1,F58=6),"sechzehn",IF(AND(F57=1,F58=7),"siebzehn",IF(F58=0,G57,IF(F57=0,G58,G58&amp;IF(F57&gt;1,"und","")&amp;G57)))))))</f>
        <v>#DIV/0!</v>
      </c>
      <c r="I57" s="121"/>
      <c r="J57" s="121"/>
      <c r="K57" s="107"/>
    </row>
    <row r="58" spans="1:11" ht="15" hidden="1">
      <c r="A58" s="121"/>
      <c r="B58" s="126" t="e">
        <f>VALUE(RIGHT(INT(ABS(B41))))</f>
        <v>#DIV/0!</v>
      </c>
      <c r="C58" s="121" t="e">
        <f>IF(B58=1,"ein",IF(B58=2,"zwei",IF(B58=3,"drei",IF(B58=4,"vier",IF(B58=5,"fünf",IF(B58=6,"sechs",IF(B58=7,"sieben",IF(B58=8,"acht","neun"))))))))</f>
        <v>#DIV/0!</v>
      </c>
      <c r="D58" s="121"/>
      <c r="E58" s="121"/>
      <c r="F58" s="126" t="e">
        <f>VALUE(RIGHT(INT(ABS(F56))))</f>
        <v>#DIV/0!</v>
      </c>
      <c r="G58" s="121" t="e">
        <f>IF(F58=1,"ein",IF(F58=2,"zwei",IF(F58=3,"drei",IF(F58=4,"vier",IF(F58=5,"fünf",IF(F58=6,"sechs",IF(F58=7,"sieben",IF(F58=8,"acht","neun"))))))))</f>
        <v>#DIV/0!</v>
      </c>
      <c r="H58" s="121"/>
      <c r="I58" s="121"/>
      <c r="J58" s="121"/>
      <c r="K58" s="107"/>
    </row>
    <row r="59" spans="1:11" hidden="1">
      <c r="A59" s="107"/>
      <c r="B59" s="107"/>
      <c r="C59" s="107"/>
      <c r="D59" s="107"/>
      <c r="E59" s="107"/>
      <c r="F59" s="107"/>
      <c r="G59" s="107"/>
      <c r="H59" s="107"/>
      <c r="I59" s="107"/>
      <c r="J59" s="107"/>
      <c r="K59" s="107"/>
    </row>
    <row r="60" spans="1:11" hidden="1">
      <c r="A60" s="734" t="s">
        <v>130</v>
      </c>
      <c r="B60" s="734"/>
      <c r="C60" s="734"/>
      <c r="D60" s="734"/>
      <c r="E60" s="734"/>
      <c r="F60" s="734"/>
      <c r="G60" s="734"/>
      <c r="H60" s="734"/>
      <c r="I60" s="734"/>
      <c r="J60" s="734"/>
      <c r="K60" s="734"/>
    </row>
    <row r="61" spans="1:11">
      <c r="A61" s="128" t="s">
        <v>130</v>
      </c>
      <c r="B61" s="128"/>
      <c r="C61" s="128"/>
      <c r="D61" s="128"/>
      <c r="E61" s="128"/>
      <c r="F61" s="128"/>
      <c r="G61" s="128"/>
      <c r="H61" s="128"/>
      <c r="I61" s="128"/>
      <c r="J61" s="128"/>
      <c r="K61" s="128"/>
    </row>
    <row r="62" spans="1:11">
      <c r="A62" s="128"/>
      <c r="B62" s="128"/>
      <c r="C62" s="128"/>
      <c r="D62" s="128"/>
      <c r="E62" s="128"/>
      <c r="F62" s="128"/>
      <c r="G62" s="128"/>
      <c r="H62" s="128"/>
      <c r="I62" s="128"/>
      <c r="J62" s="128"/>
      <c r="K62" s="128"/>
    </row>
    <row r="63" spans="1:11" ht="15.75" customHeight="1">
      <c r="A63" s="735" t="s">
        <v>131</v>
      </c>
      <c r="B63" s="735"/>
      <c r="C63" s="735"/>
      <c r="D63" s="735"/>
      <c r="E63" s="735"/>
      <c r="F63" s="735"/>
      <c r="G63" s="735"/>
      <c r="H63" s="735"/>
      <c r="I63" s="735"/>
      <c r="J63" s="735"/>
      <c r="K63" s="735"/>
    </row>
    <row r="64" spans="1:11" ht="11.25" customHeight="1">
      <c r="A64" s="735"/>
      <c r="B64" s="735"/>
      <c r="C64" s="735"/>
      <c r="D64" s="735"/>
      <c r="E64" s="735"/>
      <c r="F64" s="735"/>
      <c r="G64" s="735"/>
      <c r="H64" s="735"/>
      <c r="I64" s="735"/>
      <c r="J64" s="735"/>
      <c r="K64" s="735"/>
    </row>
    <row r="65" spans="1:11" ht="15.75">
      <c r="A65" s="129"/>
      <c r="B65" s="107"/>
      <c r="C65" s="107"/>
      <c r="D65" s="107"/>
      <c r="E65" s="107"/>
      <c r="F65" s="107"/>
      <c r="G65" s="107"/>
      <c r="H65" s="107"/>
      <c r="I65" s="107"/>
      <c r="J65" s="107"/>
      <c r="K65" s="107"/>
    </row>
    <row r="66" spans="1:11">
      <c r="A66" s="734" t="s">
        <v>132</v>
      </c>
      <c r="B66" s="734"/>
      <c r="C66" s="734"/>
      <c r="D66" s="734"/>
      <c r="E66" s="734"/>
      <c r="F66" s="734"/>
      <c r="G66" s="734"/>
      <c r="H66" s="734"/>
      <c r="I66" s="734"/>
      <c r="J66" s="734"/>
      <c r="K66" s="734"/>
    </row>
    <row r="67" spans="1:11" ht="27.75" customHeight="1">
      <c r="A67" s="736" t="s">
        <v>133</v>
      </c>
      <c r="B67" s="736"/>
      <c r="C67" s="736"/>
      <c r="D67" s="736"/>
      <c r="E67" s="736"/>
      <c r="F67" s="736"/>
      <c r="G67" s="736"/>
      <c r="H67" s="736"/>
      <c r="I67" s="736"/>
      <c r="J67" s="736"/>
      <c r="K67" s="736"/>
    </row>
    <row r="68" spans="1:11" ht="15.75" customHeight="1">
      <c r="A68" s="107"/>
      <c r="B68" s="107"/>
      <c r="C68" s="107"/>
      <c r="D68" s="107"/>
      <c r="E68" s="107"/>
      <c r="F68" s="107"/>
      <c r="G68" s="107"/>
      <c r="H68" s="107"/>
      <c r="I68" s="107"/>
      <c r="J68" s="107"/>
      <c r="K68" s="107"/>
    </row>
    <row r="69" spans="1:11">
      <c r="A69" s="734" t="s">
        <v>134</v>
      </c>
      <c r="B69" s="734"/>
      <c r="C69" s="734"/>
      <c r="D69" s="734"/>
      <c r="E69" s="734"/>
      <c r="F69" s="734"/>
      <c r="G69" s="734"/>
      <c r="H69" s="734"/>
      <c r="I69" s="734"/>
      <c r="J69" s="734"/>
      <c r="K69" s="734"/>
    </row>
    <row r="70" spans="1:11">
      <c r="A70" s="107" t="s">
        <v>135</v>
      </c>
      <c r="B70" s="107"/>
      <c r="C70" s="107"/>
      <c r="D70" s="729" t="str">
        <f>D30</f>
        <v>#GEMEINDE#</v>
      </c>
      <c r="E70" s="729"/>
      <c r="F70" s="729"/>
      <c r="G70" s="729"/>
      <c r="H70" s="729"/>
      <c r="I70" s="729"/>
      <c r="J70" s="729"/>
      <c r="K70" s="729"/>
    </row>
    <row r="71" spans="1:11">
      <c r="A71" s="107" t="s">
        <v>136</v>
      </c>
      <c r="B71" s="107"/>
      <c r="C71" s="107"/>
      <c r="D71" s="737">
        <f>II.!G7</f>
        <v>45717</v>
      </c>
      <c r="E71" s="737"/>
      <c r="F71" s="130" t="s">
        <v>137</v>
      </c>
      <c r="G71" s="107"/>
      <c r="H71" s="107"/>
      <c r="I71" s="107"/>
      <c r="J71" s="107"/>
      <c r="K71" s="107"/>
    </row>
    <row r="72" spans="1:11">
      <c r="A72" s="107" t="s">
        <v>138</v>
      </c>
      <c r="B72" s="107"/>
      <c r="C72" s="107"/>
      <c r="D72" s="107"/>
      <c r="E72" s="107"/>
      <c r="F72" s="107"/>
      <c r="G72" s="107"/>
      <c r="H72" s="107"/>
      <c r="I72" s="107"/>
      <c r="J72" s="107"/>
      <c r="K72" s="107"/>
    </row>
    <row r="73" spans="1:11">
      <c r="A73" s="107" t="s">
        <v>139</v>
      </c>
      <c r="B73" s="107"/>
      <c r="C73" s="107"/>
      <c r="D73" s="107"/>
      <c r="E73" s="107"/>
      <c r="F73" s="107"/>
      <c r="G73" s="107"/>
      <c r="H73" s="107"/>
      <c r="I73" s="107"/>
      <c r="J73" s="107"/>
      <c r="K73" s="107"/>
    </row>
    <row r="74" spans="1:11">
      <c r="A74" s="107"/>
      <c r="B74" s="107"/>
      <c r="C74" s="107"/>
      <c r="D74" s="107"/>
      <c r="E74" s="107"/>
      <c r="F74" s="107"/>
      <c r="G74" s="107"/>
      <c r="H74" s="107"/>
      <c r="I74" s="107"/>
      <c r="J74" s="107"/>
      <c r="K74" s="107"/>
    </row>
    <row r="75" spans="1:11">
      <c r="A75" s="107"/>
      <c r="B75" s="107"/>
      <c r="C75" s="107"/>
      <c r="D75" s="107"/>
      <c r="E75" s="107"/>
      <c r="F75" s="107"/>
      <c r="G75" s="107"/>
      <c r="H75" s="107"/>
      <c r="I75" s="107"/>
      <c r="J75" s="107"/>
      <c r="K75" s="107"/>
    </row>
    <row r="76" spans="1:11">
      <c r="A76" s="107"/>
      <c r="B76" s="107"/>
      <c r="C76" s="107"/>
      <c r="D76" s="107"/>
      <c r="E76" s="107"/>
      <c r="F76" s="107"/>
      <c r="G76" s="107"/>
      <c r="H76" s="107"/>
      <c r="I76" s="107"/>
      <c r="J76" s="107"/>
      <c r="K76" s="107"/>
    </row>
    <row r="77" spans="1:11">
      <c r="A77" s="97"/>
      <c r="B77" s="97"/>
      <c r="C77" s="97"/>
      <c r="D77" s="97"/>
      <c r="E77" s="97"/>
      <c r="F77" s="97"/>
      <c r="G77" s="97"/>
      <c r="H77" s="97"/>
      <c r="I77" s="97"/>
      <c r="J77" s="97"/>
      <c r="K77" s="97"/>
    </row>
    <row r="78" spans="1:11" ht="9.9499999999999993" customHeight="1">
      <c r="A78" s="131" t="s">
        <v>140</v>
      </c>
      <c r="B78" s="90"/>
      <c r="C78" s="90"/>
      <c r="D78" s="131" t="s">
        <v>141</v>
      </c>
      <c r="E78" s="90"/>
      <c r="F78" s="90"/>
      <c r="G78" s="131" t="s">
        <v>142</v>
      </c>
      <c r="H78" s="90"/>
      <c r="I78" s="90"/>
      <c r="J78" s="131" t="s">
        <v>143</v>
      </c>
      <c r="K78" s="90"/>
    </row>
    <row r="79" spans="1:11" ht="9.9499999999999993" customHeight="1">
      <c r="A79" s="90" t="s">
        <v>144</v>
      </c>
      <c r="B79" s="90"/>
      <c r="C79" s="90"/>
      <c r="D79" s="90" t="s">
        <v>145</v>
      </c>
      <c r="E79" s="90"/>
      <c r="F79" s="90"/>
      <c r="G79" s="90" t="s">
        <v>146</v>
      </c>
      <c r="H79" s="90"/>
      <c r="I79" s="90"/>
      <c r="J79" s="90" t="s">
        <v>147</v>
      </c>
      <c r="K79" s="90" t="s">
        <v>148</v>
      </c>
    </row>
    <row r="80" spans="1:11" ht="9.9499999999999993" customHeight="1">
      <c r="A80" s="90" t="s">
        <v>149</v>
      </c>
      <c r="B80" s="90"/>
      <c r="C80" s="90"/>
      <c r="D80" s="90" t="s">
        <v>150</v>
      </c>
      <c r="E80" s="90"/>
      <c r="F80" s="90"/>
      <c r="G80" s="90" t="s">
        <v>151</v>
      </c>
      <c r="H80" s="90"/>
      <c r="I80" s="90"/>
      <c r="J80" s="90" t="s">
        <v>152</v>
      </c>
      <c r="K80" s="90" t="s">
        <v>153</v>
      </c>
    </row>
    <row r="81" spans="1:11" ht="9.9499999999999993" customHeight="1">
      <c r="A81" s="90" t="s">
        <v>111</v>
      </c>
      <c r="B81" s="90"/>
      <c r="C81" s="90"/>
      <c r="D81" s="90" t="s">
        <v>154</v>
      </c>
      <c r="E81" s="90"/>
      <c r="F81" s="90"/>
      <c r="G81" s="90" t="s">
        <v>155</v>
      </c>
      <c r="H81" s="90"/>
      <c r="I81" s="90"/>
      <c r="J81" s="90" t="s">
        <v>156</v>
      </c>
      <c r="K81" s="90" t="s">
        <v>157</v>
      </c>
    </row>
    <row r="82" spans="1:11" ht="9.9499999999999993" customHeight="1">
      <c r="A82" s="90"/>
      <c r="B82" s="90"/>
      <c r="C82" s="90"/>
      <c r="D82" s="90"/>
      <c r="E82" s="90"/>
      <c r="F82" s="90"/>
      <c r="G82" s="90"/>
      <c r="H82" s="90"/>
      <c r="I82" s="90"/>
      <c r="J82" s="90"/>
      <c r="K82" s="90"/>
    </row>
    <row r="83" spans="1:11" ht="9.9499999999999993" customHeight="1">
      <c r="A83" s="90" t="s">
        <v>158</v>
      </c>
      <c r="B83" s="90"/>
      <c r="C83" s="90"/>
      <c r="D83" s="90"/>
      <c r="E83" s="90"/>
      <c r="F83" s="90"/>
      <c r="G83" s="90"/>
      <c r="H83" s="90"/>
      <c r="I83" s="90"/>
      <c r="J83" s="90"/>
      <c r="K83" s="90"/>
    </row>
    <row r="84" spans="1:11" ht="66.75" customHeight="1">
      <c r="A84" s="728" t="s">
        <v>239</v>
      </c>
      <c r="B84" s="728"/>
      <c r="C84" s="728"/>
      <c r="D84" s="728"/>
      <c r="E84" s="728"/>
      <c r="F84" s="728"/>
      <c r="G84" s="728"/>
      <c r="H84" s="728"/>
      <c r="I84" s="728"/>
      <c r="J84" s="728"/>
      <c r="K84" s="728"/>
    </row>
    <row r="85" spans="1:11" ht="15.75" customHeight="1">
      <c r="A85" s="132"/>
      <c r="B85" s="133"/>
      <c r="C85" s="133"/>
      <c r="D85" s="739"/>
      <c r="E85" s="740"/>
      <c r="F85" s="130"/>
      <c r="G85" s="133"/>
      <c r="H85" s="133"/>
      <c r="I85" s="133"/>
      <c r="J85" s="133"/>
      <c r="K85" s="133"/>
    </row>
    <row r="86" spans="1:11" ht="30.75" customHeight="1">
      <c r="A86" s="736" t="s">
        <v>159</v>
      </c>
      <c r="B86" s="736"/>
      <c r="C86" s="736"/>
      <c r="D86" s="736"/>
      <c r="E86" s="736"/>
      <c r="F86" s="736"/>
      <c r="G86" s="736"/>
      <c r="H86" s="736"/>
      <c r="I86" s="736"/>
      <c r="J86" s="736"/>
      <c r="K86" s="736"/>
    </row>
    <row r="87" spans="1:11" ht="43.5" customHeight="1">
      <c r="A87" s="736" t="s">
        <v>160</v>
      </c>
      <c r="B87" s="736"/>
      <c r="C87" s="736"/>
      <c r="D87" s="736"/>
      <c r="E87" s="736"/>
      <c r="F87" s="736"/>
      <c r="G87" s="736"/>
      <c r="H87" s="736"/>
      <c r="I87" s="736"/>
      <c r="J87" s="736"/>
      <c r="K87" s="736"/>
    </row>
    <row r="88" spans="1:11">
      <c r="A88" s="107"/>
      <c r="B88" s="107"/>
      <c r="C88" s="107"/>
      <c r="D88" s="107"/>
      <c r="E88" s="107"/>
      <c r="F88" s="107"/>
      <c r="G88" s="107"/>
      <c r="H88" s="107"/>
      <c r="I88" s="107"/>
      <c r="J88" s="107"/>
      <c r="K88" s="107"/>
    </row>
    <row r="89" spans="1:11">
      <c r="A89" s="734" t="s">
        <v>161</v>
      </c>
      <c r="B89" s="734"/>
      <c r="C89" s="734"/>
      <c r="D89" s="734"/>
      <c r="E89" s="734"/>
      <c r="F89" s="734"/>
      <c r="G89" s="734"/>
      <c r="H89" s="734"/>
      <c r="I89" s="734"/>
      <c r="J89" s="734"/>
      <c r="K89" s="734"/>
    </row>
    <row r="90" spans="1:11">
      <c r="A90" s="107" t="s">
        <v>162</v>
      </c>
      <c r="B90" s="107"/>
      <c r="C90" s="107"/>
      <c r="D90" s="741" t="e">
        <f>B41</f>
        <v>#DIV/0!</v>
      </c>
      <c r="E90" s="741"/>
      <c r="F90" s="107" t="s">
        <v>215</v>
      </c>
      <c r="G90" s="107"/>
      <c r="H90" s="107"/>
      <c r="I90" s="107"/>
      <c r="J90" s="107"/>
      <c r="K90" s="107"/>
    </row>
    <row r="91" spans="1:11">
      <c r="A91" s="107"/>
      <c r="B91" s="729"/>
      <c r="C91" s="729"/>
      <c r="D91" s="107"/>
      <c r="E91" s="107"/>
      <c r="F91" s="107"/>
      <c r="G91" s="107"/>
      <c r="H91" s="134"/>
      <c r="I91" s="107"/>
      <c r="J91" s="107"/>
      <c r="K91" s="107"/>
    </row>
    <row r="92" spans="1:11">
      <c r="A92" s="107" t="s">
        <v>163</v>
      </c>
      <c r="B92" s="744">
        <f>Kita!C7</f>
        <v>0</v>
      </c>
      <c r="C92" s="729"/>
      <c r="D92" s="107"/>
      <c r="E92" s="107"/>
      <c r="F92" s="107"/>
      <c r="G92" s="107" t="s">
        <v>164</v>
      </c>
      <c r="H92" s="729">
        <f>Kita!C8</f>
        <v>0</v>
      </c>
      <c r="I92" s="729"/>
      <c r="J92" s="729"/>
      <c r="K92" s="729"/>
    </row>
    <row r="93" spans="1:11">
      <c r="A93" s="107"/>
      <c r="B93" s="729"/>
      <c r="C93" s="729"/>
      <c r="D93" s="107"/>
      <c r="E93" s="107"/>
      <c r="F93" s="107"/>
      <c r="G93" s="107" t="s">
        <v>165</v>
      </c>
      <c r="H93" s="729">
        <f>Kita!C9</f>
        <v>0</v>
      </c>
      <c r="I93" s="729"/>
      <c r="J93" s="729"/>
      <c r="K93" s="729"/>
    </row>
    <row r="94" spans="1:11">
      <c r="A94" s="107"/>
      <c r="B94" s="107"/>
      <c r="C94" s="107"/>
      <c r="D94" s="107"/>
      <c r="E94" s="107"/>
      <c r="F94" s="107"/>
      <c r="G94" s="107"/>
      <c r="H94" s="107"/>
      <c r="I94" s="107"/>
      <c r="J94" s="107"/>
      <c r="K94" s="107"/>
    </row>
    <row r="95" spans="1:11">
      <c r="A95" s="110" t="s">
        <v>166</v>
      </c>
      <c r="B95" s="107"/>
      <c r="C95" s="107"/>
      <c r="D95" s="107"/>
      <c r="E95" s="107"/>
      <c r="F95" s="107"/>
      <c r="G95" s="107"/>
      <c r="H95" s="107"/>
      <c r="I95" s="107"/>
      <c r="J95" s="107"/>
      <c r="K95" s="107"/>
    </row>
    <row r="96" spans="1:11">
      <c r="A96" s="107"/>
      <c r="B96" s="107"/>
      <c r="C96" s="107"/>
      <c r="D96" s="107"/>
      <c r="E96" s="107"/>
      <c r="F96" s="107"/>
      <c r="G96" s="107"/>
      <c r="H96" s="107"/>
      <c r="I96" s="107"/>
      <c r="J96" s="107"/>
      <c r="K96" s="107"/>
    </row>
    <row r="97" spans="1:11">
      <c r="A97" s="110" t="s">
        <v>167</v>
      </c>
      <c r="B97" s="107"/>
      <c r="C97" s="107"/>
      <c r="D97" s="107"/>
      <c r="E97" s="107"/>
      <c r="F97" s="107"/>
      <c r="G97" s="107"/>
      <c r="H97" s="107"/>
      <c r="I97" s="107"/>
      <c r="J97" s="107"/>
      <c r="K97" s="107"/>
    </row>
    <row r="98" spans="1:11">
      <c r="A98" s="107"/>
      <c r="B98" s="107"/>
      <c r="C98" s="107"/>
      <c r="D98" s="107"/>
      <c r="E98" s="107"/>
      <c r="F98" s="107"/>
      <c r="G98" s="107"/>
      <c r="H98" s="107"/>
      <c r="I98" s="107"/>
      <c r="J98" s="107"/>
      <c r="K98" s="107"/>
    </row>
    <row r="99" spans="1:11" ht="39.75" customHeight="1">
      <c r="A99" s="135" t="s">
        <v>168</v>
      </c>
      <c r="B99" s="736" t="s">
        <v>169</v>
      </c>
      <c r="C99" s="736"/>
      <c r="D99" s="736"/>
      <c r="E99" s="736"/>
      <c r="F99" s="736"/>
      <c r="G99" s="736"/>
      <c r="H99" s="736"/>
      <c r="I99" s="736"/>
      <c r="J99" s="736"/>
      <c r="K99" s="736"/>
    </row>
    <row r="100" spans="1:11" ht="15.75">
      <c r="A100" s="107"/>
      <c r="B100" s="136"/>
      <c r="C100" s="137"/>
      <c r="D100" s="137"/>
      <c r="E100" s="137"/>
      <c r="F100" s="137"/>
      <c r="G100" s="137"/>
      <c r="H100" s="137"/>
      <c r="I100" s="137"/>
      <c r="J100" s="137"/>
      <c r="K100" s="137"/>
    </row>
    <row r="101" spans="1:11" ht="81.75" customHeight="1">
      <c r="A101" s="135" t="s">
        <v>170</v>
      </c>
      <c r="B101" s="738" t="s">
        <v>171</v>
      </c>
      <c r="C101" s="738"/>
      <c r="D101" s="738"/>
      <c r="E101" s="738"/>
      <c r="F101" s="738"/>
      <c r="G101" s="738"/>
      <c r="H101" s="738"/>
      <c r="I101" s="738"/>
      <c r="J101" s="738"/>
      <c r="K101" s="738"/>
    </row>
    <row r="102" spans="1:11" ht="15.75">
      <c r="A102" s="107"/>
      <c r="B102" s="746"/>
      <c r="C102" s="746"/>
      <c r="D102" s="746"/>
      <c r="E102" s="746"/>
      <c r="F102" s="746"/>
      <c r="G102" s="746"/>
      <c r="H102" s="746"/>
      <c r="I102" s="746"/>
      <c r="J102" s="746"/>
      <c r="K102" s="746"/>
    </row>
    <row r="103" spans="1:11" ht="15.75">
      <c r="A103" s="110" t="s">
        <v>172</v>
      </c>
      <c r="B103" s="137"/>
      <c r="C103" s="137"/>
      <c r="D103" s="137"/>
      <c r="E103" s="137"/>
      <c r="F103" s="137"/>
      <c r="G103" s="137"/>
      <c r="H103" s="137"/>
      <c r="I103" s="137"/>
      <c r="J103" s="137"/>
      <c r="K103" s="137"/>
    </row>
    <row r="104" spans="1:11" ht="15.75">
      <c r="A104" s="107"/>
      <c r="B104" s="137"/>
      <c r="C104" s="137"/>
      <c r="D104" s="137"/>
      <c r="E104" s="137"/>
      <c r="F104" s="137"/>
      <c r="G104" s="137"/>
      <c r="H104" s="137"/>
      <c r="I104" s="137"/>
      <c r="J104" s="137"/>
      <c r="K104" s="137"/>
    </row>
    <row r="105" spans="1:11" ht="28.5" customHeight="1">
      <c r="A105" s="135" t="s">
        <v>173</v>
      </c>
      <c r="B105" s="736" t="s">
        <v>174</v>
      </c>
      <c r="C105" s="736"/>
      <c r="D105" s="736"/>
      <c r="E105" s="736"/>
      <c r="F105" s="736"/>
      <c r="G105" s="736"/>
      <c r="H105" s="736"/>
      <c r="I105" s="736"/>
      <c r="J105" s="736"/>
      <c r="K105" s="736"/>
    </row>
    <row r="106" spans="1:11" ht="15" customHeight="1">
      <c r="A106" s="135"/>
      <c r="B106" s="132" t="s">
        <v>175</v>
      </c>
      <c r="C106" s="133"/>
      <c r="D106" s="133"/>
      <c r="E106" s="133"/>
      <c r="F106" s="133"/>
      <c r="G106" s="133"/>
      <c r="H106" s="133"/>
      <c r="I106" s="739">
        <f>II.!G7</f>
        <v>45717</v>
      </c>
      <c r="J106" s="739"/>
      <c r="K106" s="133"/>
    </row>
    <row r="107" spans="1:11" ht="13.5" customHeight="1">
      <c r="A107" s="135"/>
      <c r="B107" s="132" t="s">
        <v>176</v>
      </c>
      <c r="C107" s="133"/>
      <c r="D107" s="133"/>
      <c r="E107" s="133"/>
      <c r="F107" s="133"/>
      <c r="G107" s="133"/>
      <c r="H107" s="133"/>
      <c r="I107" s="133"/>
      <c r="J107" s="133"/>
      <c r="K107" s="133"/>
    </row>
    <row r="108" spans="1:11">
      <c r="A108" s="107"/>
      <c r="B108" s="107"/>
      <c r="C108" s="107"/>
      <c r="D108" s="107"/>
      <c r="E108" s="107"/>
      <c r="F108" s="107"/>
      <c r="G108" s="107"/>
      <c r="H108" s="107"/>
      <c r="I108" s="107"/>
      <c r="J108" s="107"/>
      <c r="K108" s="107"/>
    </row>
    <row r="109" spans="1:11" ht="68.25" customHeight="1">
      <c r="A109" s="135" t="s">
        <v>177</v>
      </c>
      <c r="B109" s="738" t="s">
        <v>178</v>
      </c>
      <c r="C109" s="738"/>
      <c r="D109" s="738"/>
      <c r="E109" s="738"/>
      <c r="F109" s="738"/>
      <c r="G109" s="738"/>
      <c r="H109" s="738"/>
      <c r="I109" s="738"/>
      <c r="J109" s="738"/>
      <c r="K109" s="738"/>
    </row>
    <row r="110" spans="1:11">
      <c r="A110" s="107"/>
      <c r="B110" s="107"/>
      <c r="C110" s="107"/>
      <c r="D110" s="107"/>
      <c r="E110" s="107"/>
      <c r="F110" s="107"/>
      <c r="G110" s="107"/>
      <c r="H110" s="107"/>
      <c r="I110" s="107"/>
      <c r="J110" s="107"/>
      <c r="K110" s="107"/>
    </row>
    <row r="111" spans="1:11">
      <c r="A111" s="110" t="s">
        <v>179</v>
      </c>
      <c r="B111" s="107"/>
      <c r="C111" s="107"/>
      <c r="D111" s="107"/>
      <c r="E111" s="107"/>
      <c r="F111" s="107"/>
      <c r="G111" s="107"/>
      <c r="H111" s="107"/>
      <c r="I111" s="107"/>
      <c r="J111" s="107"/>
      <c r="K111" s="107"/>
    </row>
    <row r="112" spans="1:11">
      <c r="A112" s="107"/>
      <c r="B112" s="107"/>
      <c r="C112" s="107"/>
      <c r="D112" s="107"/>
      <c r="E112" s="107"/>
      <c r="F112" s="107"/>
      <c r="G112" s="107"/>
      <c r="H112" s="107"/>
      <c r="I112" s="107"/>
      <c r="J112" s="107"/>
      <c r="K112" s="107"/>
    </row>
    <row r="113" spans="1:11" ht="83.25" customHeight="1">
      <c r="A113" s="135" t="s">
        <v>180</v>
      </c>
      <c r="B113" s="738" t="s">
        <v>181</v>
      </c>
      <c r="C113" s="738"/>
      <c r="D113" s="738"/>
      <c r="E113" s="738"/>
      <c r="F113" s="738"/>
      <c r="G113" s="738"/>
      <c r="H113" s="738"/>
      <c r="I113" s="738"/>
      <c r="J113" s="738"/>
      <c r="K113" s="738"/>
    </row>
    <row r="114" spans="1:11" ht="15.75">
      <c r="A114" s="138"/>
      <c r="B114" s="746" t="s">
        <v>182</v>
      </c>
      <c r="C114" s="746"/>
      <c r="D114" s="746"/>
      <c r="E114" s="746"/>
      <c r="F114" s="746"/>
      <c r="G114" s="746"/>
      <c r="H114" s="746"/>
      <c r="I114" s="746"/>
      <c r="J114" s="746"/>
      <c r="K114" s="746"/>
    </row>
    <row r="115" spans="1:11" ht="43.5" customHeight="1">
      <c r="A115" s="135" t="s">
        <v>183</v>
      </c>
      <c r="B115" s="747" t="s">
        <v>184</v>
      </c>
      <c r="C115" s="747"/>
      <c r="D115" s="747"/>
      <c r="E115" s="747"/>
      <c r="F115" s="747"/>
      <c r="G115" s="747"/>
      <c r="H115" s="747"/>
      <c r="I115" s="747"/>
      <c r="J115" s="747"/>
      <c r="K115" s="747"/>
    </row>
    <row r="116" spans="1:11" ht="15.75">
      <c r="A116" s="138"/>
      <c r="B116" s="137" t="s">
        <v>185</v>
      </c>
      <c r="C116" s="137"/>
      <c r="D116" s="137"/>
      <c r="E116" s="137"/>
      <c r="F116" s="137"/>
      <c r="G116" s="137"/>
      <c r="H116" s="137"/>
      <c r="I116" s="137"/>
      <c r="J116" s="137"/>
      <c r="K116" s="137"/>
    </row>
    <row r="117" spans="1:11" ht="69.75" customHeight="1">
      <c r="A117" s="135" t="s">
        <v>186</v>
      </c>
      <c r="B117" s="738" t="s">
        <v>187</v>
      </c>
      <c r="C117" s="738"/>
      <c r="D117" s="738"/>
      <c r="E117" s="738"/>
      <c r="F117" s="738"/>
      <c r="G117" s="738"/>
      <c r="H117" s="738"/>
      <c r="I117" s="738"/>
      <c r="J117" s="738"/>
      <c r="K117" s="738"/>
    </row>
    <row r="118" spans="1:11" ht="40.5" customHeight="1">
      <c r="A118" s="138"/>
      <c r="B118" s="746"/>
      <c r="C118" s="746"/>
      <c r="D118" s="746"/>
      <c r="E118" s="746"/>
      <c r="F118" s="746"/>
      <c r="G118" s="746"/>
      <c r="H118" s="746"/>
      <c r="I118" s="746"/>
      <c r="J118" s="746"/>
      <c r="K118" s="746"/>
    </row>
    <row r="119" spans="1:11" ht="15.75">
      <c r="A119" s="139" t="s">
        <v>188</v>
      </c>
      <c r="B119" s="137"/>
      <c r="C119" s="137"/>
      <c r="D119" s="137"/>
      <c r="E119" s="137"/>
      <c r="F119" s="137"/>
      <c r="G119" s="137"/>
      <c r="H119" s="137"/>
      <c r="I119" s="137"/>
      <c r="J119" s="137"/>
      <c r="K119" s="137"/>
    </row>
    <row r="120" spans="1:11" ht="55.5" customHeight="1">
      <c r="A120" s="738" t="s">
        <v>207</v>
      </c>
      <c r="B120" s="738"/>
      <c r="C120" s="738"/>
      <c r="D120" s="738"/>
      <c r="E120" s="738"/>
      <c r="F120" s="738"/>
      <c r="G120" s="738"/>
      <c r="H120" s="738"/>
      <c r="I120" s="738"/>
      <c r="J120" s="738"/>
      <c r="K120" s="738"/>
    </row>
    <row r="121" spans="1:11" ht="15">
      <c r="A121" s="138"/>
      <c r="B121" s="748"/>
      <c r="C121" s="748"/>
      <c r="D121" s="748"/>
      <c r="E121" s="748"/>
      <c r="F121" s="748"/>
      <c r="G121" s="748"/>
      <c r="H121" s="748"/>
      <c r="I121" s="748"/>
      <c r="J121" s="748"/>
      <c r="K121" s="748"/>
    </row>
    <row r="122" spans="1:11">
      <c r="A122" s="141"/>
    </row>
    <row r="123" spans="1:11">
      <c r="A123" s="141" t="s">
        <v>189</v>
      </c>
    </row>
    <row r="124" spans="1:11">
      <c r="A124" s="141" t="s">
        <v>190</v>
      </c>
    </row>
    <row r="129" spans="1:3">
      <c r="A129" s="142" t="s">
        <v>231</v>
      </c>
    </row>
    <row r="130" spans="1:3">
      <c r="A130" s="142" t="s">
        <v>232</v>
      </c>
    </row>
    <row r="131" spans="1:3">
      <c r="A131" s="16" t="s">
        <v>235</v>
      </c>
    </row>
    <row r="135" spans="1:3">
      <c r="A135" s="16" t="s">
        <v>191</v>
      </c>
      <c r="B135" s="94" t="s">
        <v>192</v>
      </c>
    </row>
    <row r="136" spans="1:3">
      <c r="B136" s="750"/>
      <c r="C136" s="750"/>
    </row>
    <row r="173" spans="1:11">
      <c r="A173" s="140"/>
      <c r="B173" s="140"/>
      <c r="C173" s="140"/>
      <c r="D173" s="140"/>
      <c r="E173" s="140"/>
      <c r="F173" s="140"/>
      <c r="G173" s="140"/>
      <c r="H173" s="140"/>
      <c r="I173" s="140"/>
      <c r="J173" s="140"/>
      <c r="K173" s="140"/>
    </row>
  </sheetData>
  <sheetProtection sheet="1" objects="1" scenarios="1"/>
  <mergeCells count="46">
    <mergeCell ref="B136:C136"/>
    <mergeCell ref="B102:K102"/>
    <mergeCell ref="B105:K105"/>
    <mergeCell ref="I106:J106"/>
    <mergeCell ref="B109:K109"/>
    <mergeCell ref="B113:K113"/>
    <mergeCell ref="B114:K114"/>
    <mergeCell ref="B115:K115"/>
    <mergeCell ref="B117:K117"/>
    <mergeCell ref="B118:K118"/>
    <mergeCell ref="A120:K120"/>
    <mergeCell ref="B121:K121"/>
    <mergeCell ref="B101:K101"/>
    <mergeCell ref="D85:E85"/>
    <mergeCell ref="A86:K86"/>
    <mergeCell ref="A87:K87"/>
    <mergeCell ref="A89:K89"/>
    <mergeCell ref="D90:E90"/>
    <mergeCell ref="B91:C91"/>
    <mergeCell ref="B92:C92"/>
    <mergeCell ref="H92:K92"/>
    <mergeCell ref="B93:C93"/>
    <mergeCell ref="H93:K93"/>
    <mergeCell ref="B99:K99"/>
    <mergeCell ref="A84:K84"/>
    <mergeCell ref="A37:E37"/>
    <mergeCell ref="E38:F38"/>
    <mergeCell ref="B41:F41"/>
    <mergeCell ref="A44:K44"/>
    <mergeCell ref="A60:K60"/>
    <mergeCell ref="A63:K64"/>
    <mergeCell ref="A66:K66"/>
    <mergeCell ref="A67:K67"/>
    <mergeCell ref="A69:K69"/>
    <mergeCell ref="D70:K70"/>
    <mergeCell ref="D71:E71"/>
    <mergeCell ref="C33:J33"/>
    <mergeCell ref="A11:E11"/>
    <mergeCell ref="A12:E12"/>
    <mergeCell ref="A15:E15"/>
    <mergeCell ref="A16:E16"/>
    <mergeCell ref="A17:E17"/>
    <mergeCell ref="E24:G24"/>
    <mergeCell ref="A29:K29"/>
    <mergeCell ref="D30:J30"/>
    <mergeCell ref="D31:J31"/>
  </mergeCells>
  <pageMargins left="0.7" right="0.7" top="0.78740157499999996" bottom="0.78740157499999996" header="0.3" footer="0.3"/>
  <pageSetup paperSize="9" scale="79" orientation="portrait" r:id="rId1"/>
  <rowBreaks count="2" manualBreakCount="2">
    <brk id="83" max="16383" man="1"/>
    <brk id="118" max="16383" man="1"/>
  </rowBreaks>
  <drawing r:id="rId2"/>
</worksheet>
</file>

<file path=xl/worksheets/sheet12.xml><?xml version="1.0" encoding="utf-8"?>
<worksheet xmlns="http://schemas.openxmlformats.org/spreadsheetml/2006/main" xmlns:r="http://schemas.openxmlformats.org/officeDocument/2006/relationships">
  <sheetPr>
    <tabColor rgb="FFFF0000"/>
  </sheetPr>
  <dimension ref="A1:M173"/>
  <sheetViews>
    <sheetView workbookViewId="0">
      <selection activeCell="K17" sqref="K17"/>
    </sheetView>
  </sheetViews>
  <sheetFormatPr baseColWidth="10" defaultColWidth="11.42578125" defaultRowHeight="12.75"/>
  <cols>
    <col min="1" max="1" width="11.42578125" style="16"/>
    <col min="2" max="2" width="6" style="16" customWidth="1"/>
    <col min="3" max="3" width="14.42578125" style="16" customWidth="1"/>
    <col min="4" max="4" width="6.42578125" style="16" customWidth="1"/>
    <col min="5" max="5" width="10.42578125" style="16" customWidth="1"/>
    <col min="6" max="6" width="3.85546875" style="16" customWidth="1"/>
    <col min="7" max="7" width="11.28515625" style="16" customWidth="1"/>
    <col min="8" max="8" width="7.7109375" style="16" customWidth="1"/>
    <col min="9" max="9" width="10" style="16" customWidth="1"/>
    <col min="10" max="10" width="11.42578125" style="16"/>
    <col min="11" max="11" width="12" style="16" customWidth="1"/>
    <col min="12" max="257" width="11.42578125" style="16"/>
    <col min="258" max="258" width="6" style="16" customWidth="1"/>
    <col min="259" max="259" width="14.42578125" style="16" customWidth="1"/>
    <col min="260" max="260" width="6.42578125" style="16" customWidth="1"/>
    <col min="261" max="261" width="10.42578125" style="16" customWidth="1"/>
    <col min="262" max="262" width="3.85546875" style="16" customWidth="1"/>
    <col min="263" max="263" width="11.28515625" style="16" customWidth="1"/>
    <col min="264" max="264" width="7.7109375" style="16" customWidth="1"/>
    <col min="265" max="265" width="10" style="16" customWidth="1"/>
    <col min="266" max="266" width="11.42578125" style="16"/>
    <col min="267" max="267" width="12" style="16" customWidth="1"/>
    <col min="268" max="513" width="11.42578125" style="16"/>
    <col min="514" max="514" width="6" style="16" customWidth="1"/>
    <col min="515" max="515" width="14.42578125" style="16" customWidth="1"/>
    <col min="516" max="516" width="6.42578125" style="16" customWidth="1"/>
    <col min="517" max="517" width="10.42578125" style="16" customWidth="1"/>
    <col min="518" max="518" width="3.85546875" style="16" customWidth="1"/>
    <col min="519" max="519" width="11.28515625" style="16" customWidth="1"/>
    <col min="520" max="520" width="7.7109375" style="16" customWidth="1"/>
    <col min="521" max="521" width="10" style="16" customWidth="1"/>
    <col min="522" max="522" width="11.42578125" style="16"/>
    <col min="523" max="523" width="12" style="16" customWidth="1"/>
    <col min="524" max="769" width="11.42578125" style="16"/>
    <col min="770" max="770" width="6" style="16" customWidth="1"/>
    <col min="771" max="771" width="14.42578125" style="16" customWidth="1"/>
    <col min="772" max="772" width="6.42578125" style="16" customWidth="1"/>
    <col min="773" max="773" width="10.42578125" style="16" customWidth="1"/>
    <col min="774" max="774" width="3.85546875" style="16" customWidth="1"/>
    <col min="775" max="775" width="11.28515625" style="16" customWidth="1"/>
    <col min="776" max="776" width="7.7109375" style="16" customWidth="1"/>
    <col min="777" max="777" width="10" style="16" customWidth="1"/>
    <col min="778" max="778" width="11.42578125" style="16"/>
    <col min="779" max="779" width="12" style="16" customWidth="1"/>
    <col min="780" max="1025" width="11.42578125" style="16"/>
    <col min="1026" max="1026" width="6" style="16" customWidth="1"/>
    <col min="1027" max="1027" width="14.42578125" style="16" customWidth="1"/>
    <col min="1028" max="1028" width="6.42578125" style="16" customWidth="1"/>
    <col min="1029" max="1029" width="10.42578125" style="16" customWidth="1"/>
    <col min="1030" max="1030" width="3.85546875" style="16" customWidth="1"/>
    <col min="1031" max="1031" width="11.28515625" style="16" customWidth="1"/>
    <col min="1032" max="1032" width="7.7109375" style="16" customWidth="1"/>
    <col min="1033" max="1033" width="10" style="16" customWidth="1"/>
    <col min="1034" max="1034" width="11.42578125" style="16"/>
    <col min="1035" max="1035" width="12" style="16" customWidth="1"/>
    <col min="1036" max="1281" width="11.42578125" style="16"/>
    <col min="1282" max="1282" width="6" style="16" customWidth="1"/>
    <col min="1283" max="1283" width="14.42578125" style="16" customWidth="1"/>
    <col min="1284" max="1284" width="6.42578125" style="16" customWidth="1"/>
    <col min="1285" max="1285" width="10.42578125" style="16" customWidth="1"/>
    <col min="1286" max="1286" width="3.85546875" style="16" customWidth="1"/>
    <col min="1287" max="1287" width="11.28515625" style="16" customWidth="1"/>
    <col min="1288" max="1288" width="7.7109375" style="16" customWidth="1"/>
    <col min="1289" max="1289" width="10" style="16" customWidth="1"/>
    <col min="1290" max="1290" width="11.42578125" style="16"/>
    <col min="1291" max="1291" width="12" style="16" customWidth="1"/>
    <col min="1292" max="1537" width="11.42578125" style="16"/>
    <col min="1538" max="1538" width="6" style="16" customWidth="1"/>
    <col min="1539" max="1539" width="14.42578125" style="16" customWidth="1"/>
    <col min="1540" max="1540" width="6.42578125" style="16" customWidth="1"/>
    <col min="1541" max="1541" width="10.42578125" style="16" customWidth="1"/>
    <col min="1542" max="1542" width="3.85546875" style="16" customWidth="1"/>
    <col min="1543" max="1543" width="11.28515625" style="16" customWidth="1"/>
    <col min="1544" max="1544" width="7.7109375" style="16" customWidth="1"/>
    <col min="1545" max="1545" width="10" style="16" customWidth="1"/>
    <col min="1546" max="1546" width="11.42578125" style="16"/>
    <col min="1547" max="1547" width="12" style="16" customWidth="1"/>
    <col min="1548" max="1793" width="11.42578125" style="16"/>
    <col min="1794" max="1794" width="6" style="16" customWidth="1"/>
    <col min="1795" max="1795" width="14.42578125" style="16" customWidth="1"/>
    <col min="1796" max="1796" width="6.42578125" style="16" customWidth="1"/>
    <col min="1797" max="1797" width="10.42578125" style="16" customWidth="1"/>
    <col min="1798" max="1798" width="3.85546875" style="16" customWidth="1"/>
    <col min="1799" max="1799" width="11.28515625" style="16" customWidth="1"/>
    <col min="1800" max="1800" width="7.7109375" style="16" customWidth="1"/>
    <col min="1801" max="1801" width="10" style="16" customWidth="1"/>
    <col min="1802" max="1802" width="11.42578125" style="16"/>
    <col min="1803" max="1803" width="12" style="16" customWidth="1"/>
    <col min="1804" max="2049" width="11.42578125" style="16"/>
    <col min="2050" max="2050" width="6" style="16" customWidth="1"/>
    <col min="2051" max="2051" width="14.42578125" style="16" customWidth="1"/>
    <col min="2052" max="2052" width="6.42578125" style="16" customWidth="1"/>
    <col min="2053" max="2053" width="10.42578125" style="16" customWidth="1"/>
    <col min="2054" max="2054" width="3.85546875" style="16" customWidth="1"/>
    <col min="2055" max="2055" width="11.28515625" style="16" customWidth="1"/>
    <col min="2056" max="2056" width="7.7109375" style="16" customWidth="1"/>
    <col min="2057" max="2057" width="10" style="16" customWidth="1"/>
    <col min="2058" max="2058" width="11.42578125" style="16"/>
    <col min="2059" max="2059" width="12" style="16" customWidth="1"/>
    <col min="2060" max="2305" width="11.42578125" style="16"/>
    <col min="2306" max="2306" width="6" style="16" customWidth="1"/>
    <col min="2307" max="2307" width="14.42578125" style="16" customWidth="1"/>
    <col min="2308" max="2308" width="6.42578125" style="16" customWidth="1"/>
    <col min="2309" max="2309" width="10.42578125" style="16" customWidth="1"/>
    <col min="2310" max="2310" width="3.85546875" style="16" customWidth="1"/>
    <col min="2311" max="2311" width="11.28515625" style="16" customWidth="1"/>
    <col min="2312" max="2312" width="7.7109375" style="16" customWidth="1"/>
    <col min="2313" max="2313" width="10" style="16" customWidth="1"/>
    <col min="2314" max="2314" width="11.42578125" style="16"/>
    <col min="2315" max="2315" width="12" style="16" customWidth="1"/>
    <col min="2316" max="2561" width="11.42578125" style="16"/>
    <col min="2562" max="2562" width="6" style="16" customWidth="1"/>
    <col min="2563" max="2563" width="14.42578125" style="16" customWidth="1"/>
    <col min="2564" max="2564" width="6.42578125" style="16" customWidth="1"/>
    <col min="2565" max="2565" width="10.42578125" style="16" customWidth="1"/>
    <col min="2566" max="2566" width="3.85546875" style="16" customWidth="1"/>
    <col min="2567" max="2567" width="11.28515625" style="16" customWidth="1"/>
    <col min="2568" max="2568" width="7.7109375" style="16" customWidth="1"/>
    <col min="2569" max="2569" width="10" style="16" customWidth="1"/>
    <col min="2570" max="2570" width="11.42578125" style="16"/>
    <col min="2571" max="2571" width="12" style="16" customWidth="1"/>
    <col min="2572" max="2817" width="11.42578125" style="16"/>
    <col min="2818" max="2818" width="6" style="16" customWidth="1"/>
    <col min="2819" max="2819" width="14.42578125" style="16" customWidth="1"/>
    <col min="2820" max="2820" width="6.42578125" style="16" customWidth="1"/>
    <col min="2821" max="2821" width="10.42578125" style="16" customWidth="1"/>
    <col min="2822" max="2822" width="3.85546875" style="16" customWidth="1"/>
    <col min="2823" max="2823" width="11.28515625" style="16" customWidth="1"/>
    <col min="2824" max="2824" width="7.7109375" style="16" customWidth="1"/>
    <col min="2825" max="2825" width="10" style="16" customWidth="1"/>
    <col min="2826" max="2826" width="11.42578125" style="16"/>
    <col min="2827" max="2827" width="12" style="16" customWidth="1"/>
    <col min="2828" max="3073" width="11.42578125" style="16"/>
    <col min="3074" max="3074" width="6" style="16" customWidth="1"/>
    <col min="3075" max="3075" width="14.42578125" style="16" customWidth="1"/>
    <col min="3076" max="3076" width="6.42578125" style="16" customWidth="1"/>
    <col min="3077" max="3077" width="10.42578125" style="16" customWidth="1"/>
    <col min="3078" max="3078" width="3.85546875" style="16" customWidth="1"/>
    <col min="3079" max="3079" width="11.28515625" style="16" customWidth="1"/>
    <col min="3080" max="3080" width="7.7109375" style="16" customWidth="1"/>
    <col min="3081" max="3081" width="10" style="16" customWidth="1"/>
    <col min="3082" max="3082" width="11.42578125" style="16"/>
    <col min="3083" max="3083" width="12" style="16" customWidth="1"/>
    <col min="3084" max="3329" width="11.42578125" style="16"/>
    <col min="3330" max="3330" width="6" style="16" customWidth="1"/>
    <col min="3331" max="3331" width="14.42578125" style="16" customWidth="1"/>
    <col min="3332" max="3332" width="6.42578125" style="16" customWidth="1"/>
    <col min="3333" max="3333" width="10.42578125" style="16" customWidth="1"/>
    <col min="3334" max="3334" width="3.85546875" style="16" customWidth="1"/>
    <col min="3335" max="3335" width="11.28515625" style="16" customWidth="1"/>
    <col min="3336" max="3336" width="7.7109375" style="16" customWidth="1"/>
    <col min="3337" max="3337" width="10" style="16" customWidth="1"/>
    <col min="3338" max="3338" width="11.42578125" style="16"/>
    <col min="3339" max="3339" width="12" style="16" customWidth="1"/>
    <col min="3340" max="3585" width="11.42578125" style="16"/>
    <col min="3586" max="3586" width="6" style="16" customWidth="1"/>
    <col min="3587" max="3587" width="14.42578125" style="16" customWidth="1"/>
    <col min="3588" max="3588" width="6.42578125" style="16" customWidth="1"/>
    <col min="3589" max="3589" width="10.42578125" style="16" customWidth="1"/>
    <col min="3590" max="3590" width="3.85546875" style="16" customWidth="1"/>
    <col min="3591" max="3591" width="11.28515625" style="16" customWidth="1"/>
    <col min="3592" max="3592" width="7.7109375" style="16" customWidth="1"/>
    <col min="3593" max="3593" width="10" style="16" customWidth="1"/>
    <col min="3594" max="3594" width="11.42578125" style="16"/>
    <col min="3595" max="3595" width="12" style="16" customWidth="1"/>
    <col min="3596" max="3841" width="11.42578125" style="16"/>
    <col min="3842" max="3842" width="6" style="16" customWidth="1"/>
    <col min="3843" max="3843" width="14.42578125" style="16" customWidth="1"/>
    <col min="3844" max="3844" width="6.42578125" style="16" customWidth="1"/>
    <col min="3845" max="3845" width="10.42578125" style="16" customWidth="1"/>
    <col min="3846" max="3846" width="3.85546875" style="16" customWidth="1"/>
    <col min="3847" max="3847" width="11.28515625" style="16" customWidth="1"/>
    <col min="3848" max="3848" width="7.7109375" style="16" customWidth="1"/>
    <col min="3849" max="3849" width="10" style="16" customWidth="1"/>
    <col min="3850" max="3850" width="11.42578125" style="16"/>
    <col min="3851" max="3851" width="12" style="16" customWidth="1"/>
    <col min="3852" max="4097" width="11.42578125" style="16"/>
    <col min="4098" max="4098" width="6" style="16" customWidth="1"/>
    <col min="4099" max="4099" width="14.42578125" style="16" customWidth="1"/>
    <col min="4100" max="4100" width="6.42578125" style="16" customWidth="1"/>
    <col min="4101" max="4101" width="10.42578125" style="16" customWidth="1"/>
    <col min="4102" max="4102" width="3.85546875" style="16" customWidth="1"/>
    <col min="4103" max="4103" width="11.28515625" style="16" customWidth="1"/>
    <col min="4104" max="4104" width="7.7109375" style="16" customWidth="1"/>
    <col min="4105" max="4105" width="10" style="16" customWidth="1"/>
    <col min="4106" max="4106" width="11.42578125" style="16"/>
    <col min="4107" max="4107" width="12" style="16" customWidth="1"/>
    <col min="4108" max="4353" width="11.42578125" style="16"/>
    <col min="4354" max="4354" width="6" style="16" customWidth="1"/>
    <col min="4355" max="4355" width="14.42578125" style="16" customWidth="1"/>
    <col min="4356" max="4356" width="6.42578125" style="16" customWidth="1"/>
    <col min="4357" max="4357" width="10.42578125" style="16" customWidth="1"/>
    <col min="4358" max="4358" width="3.85546875" style="16" customWidth="1"/>
    <col min="4359" max="4359" width="11.28515625" style="16" customWidth="1"/>
    <col min="4360" max="4360" width="7.7109375" style="16" customWidth="1"/>
    <col min="4361" max="4361" width="10" style="16" customWidth="1"/>
    <col min="4362" max="4362" width="11.42578125" style="16"/>
    <col min="4363" max="4363" width="12" style="16" customWidth="1"/>
    <col min="4364" max="4609" width="11.42578125" style="16"/>
    <col min="4610" max="4610" width="6" style="16" customWidth="1"/>
    <col min="4611" max="4611" width="14.42578125" style="16" customWidth="1"/>
    <col min="4612" max="4612" width="6.42578125" style="16" customWidth="1"/>
    <col min="4613" max="4613" width="10.42578125" style="16" customWidth="1"/>
    <col min="4614" max="4614" width="3.85546875" style="16" customWidth="1"/>
    <col min="4615" max="4615" width="11.28515625" style="16" customWidth="1"/>
    <col min="4616" max="4616" width="7.7109375" style="16" customWidth="1"/>
    <col min="4617" max="4617" width="10" style="16" customWidth="1"/>
    <col min="4618" max="4618" width="11.42578125" style="16"/>
    <col min="4619" max="4619" width="12" style="16" customWidth="1"/>
    <col min="4620" max="4865" width="11.42578125" style="16"/>
    <col min="4866" max="4866" width="6" style="16" customWidth="1"/>
    <col min="4867" max="4867" width="14.42578125" style="16" customWidth="1"/>
    <col min="4868" max="4868" width="6.42578125" style="16" customWidth="1"/>
    <col min="4869" max="4869" width="10.42578125" style="16" customWidth="1"/>
    <col min="4870" max="4870" width="3.85546875" style="16" customWidth="1"/>
    <col min="4871" max="4871" width="11.28515625" style="16" customWidth="1"/>
    <col min="4872" max="4872" width="7.7109375" style="16" customWidth="1"/>
    <col min="4873" max="4873" width="10" style="16" customWidth="1"/>
    <col min="4874" max="4874" width="11.42578125" style="16"/>
    <col min="4875" max="4875" width="12" style="16" customWidth="1"/>
    <col min="4876" max="5121" width="11.42578125" style="16"/>
    <col min="5122" max="5122" width="6" style="16" customWidth="1"/>
    <col min="5123" max="5123" width="14.42578125" style="16" customWidth="1"/>
    <col min="5124" max="5124" width="6.42578125" style="16" customWidth="1"/>
    <col min="5125" max="5125" width="10.42578125" style="16" customWidth="1"/>
    <col min="5126" max="5126" width="3.85546875" style="16" customWidth="1"/>
    <col min="5127" max="5127" width="11.28515625" style="16" customWidth="1"/>
    <col min="5128" max="5128" width="7.7109375" style="16" customWidth="1"/>
    <col min="5129" max="5129" width="10" style="16" customWidth="1"/>
    <col min="5130" max="5130" width="11.42578125" style="16"/>
    <col min="5131" max="5131" width="12" style="16" customWidth="1"/>
    <col min="5132" max="5377" width="11.42578125" style="16"/>
    <col min="5378" max="5378" width="6" style="16" customWidth="1"/>
    <col min="5379" max="5379" width="14.42578125" style="16" customWidth="1"/>
    <col min="5380" max="5380" width="6.42578125" style="16" customWidth="1"/>
    <col min="5381" max="5381" width="10.42578125" style="16" customWidth="1"/>
    <col min="5382" max="5382" width="3.85546875" style="16" customWidth="1"/>
    <col min="5383" max="5383" width="11.28515625" style="16" customWidth="1"/>
    <col min="5384" max="5384" width="7.7109375" style="16" customWidth="1"/>
    <col min="5385" max="5385" width="10" style="16" customWidth="1"/>
    <col min="5386" max="5386" width="11.42578125" style="16"/>
    <col min="5387" max="5387" width="12" style="16" customWidth="1"/>
    <col min="5388" max="5633" width="11.42578125" style="16"/>
    <col min="5634" max="5634" width="6" style="16" customWidth="1"/>
    <col min="5635" max="5635" width="14.42578125" style="16" customWidth="1"/>
    <col min="5636" max="5636" width="6.42578125" style="16" customWidth="1"/>
    <col min="5637" max="5637" width="10.42578125" style="16" customWidth="1"/>
    <col min="5638" max="5638" width="3.85546875" style="16" customWidth="1"/>
    <col min="5639" max="5639" width="11.28515625" style="16" customWidth="1"/>
    <col min="5640" max="5640" width="7.7109375" style="16" customWidth="1"/>
    <col min="5641" max="5641" width="10" style="16" customWidth="1"/>
    <col min="5642" max="5642" width="11.42578125" style="16"/>
    <col min="5643" max="5643" width="12" style="16" customWidth="1"/>
    <col min="5644" max="5889" width="11.42578125" style="16"/>
    <col min="5890" max="5890" width="6" style="16" customWidth="1"/>
    <col min="5891" max="5891" width="14.42578125" style="16" customWidth="1"/>
    <col min="5892" max="5892" width="6.42578125" style="16" customWidth="1"/>
    <col min="5893" max="5893" width="10.42578125" style="16" customWidth="1"/>
    <col min="5894" max="5894" width="3.85546875" style="16" customWidth="1"/>
    <col min="5895" max="5895" width="11.28515625" style="16" customWidth="1"/>
    <col min="5896" max="5896" width="7.7109375" style="16" customWidth="1"/>
    <col min="5897" max="5897" width="10" style="16" customWidth="1"/>
    <col min="5898" max="5898" width="11.42578125" style="16"/>
    <col min="5899" max="5899" width="12" style="16" customWidth="1"/>
    <col min="5900" max="6145" width="11.42578125" style="16"/>
    <col min="6146" max="6146" width="6" style="16" customWidth="1"/>
    <col min="6147" max="6147" width="14.42578125" style="16" customWidth="1"/>
    <col min="6148" max="6148" width="6.42578125" style="16" customWidth="1"/>
    <col min="6149" max="6149" width="10.42578125" style="16" customWidth="1"/>
    <col min="6150" max="6150" width="3.85546875" style="16" customWidth="1"/>
    <col min="6151" max="6151" width="11.28515625" style="16" customWidth="1"/>
    <col min="6152" max="6152" width="7.7109375" style="16" customWidth="1"/>
    <col min="6153" max="6153" width="10" style="16" customWidth="1"/>
    <col min="6154" max="6154" width="11.42578125" style="16"/>
    <col min="6155" max="6155" width="12" style="16" customWidth="1"/>
    <col min="6156" max="6401" width="11.42578125" style="16"/>
    <col min="6402" max="6402" width="6" style="16" customWidth="1"/>
    <col min="6403" max="6403" width="14.42578125" style="16" customWidth="1"/>
    <col min="6404" max="6404" width="6.42578125" style="16" customWidth="1"/>
    <col min="6405" max="6405" width="10.42578125" style="16" customWidth="1"/>
    <col min="6406" max="6406" width="3.85546875" style="16" customWidth="1"/>
    <col min="6407" max="6407" width="11.28515625" style="16" customWidth="1"/>
    <col min="6408" max="6408" width="7.7109375" style="16" customWidth="1"/>
    <col min="6409" max="6409" width="10" style="16" customWidth="1"/>
    <col min="6410" max="6410" width="11.42578125" style="16"/>
    <col min="6411" max="6411" width="12" style="16" customWidth="1"/>
    <col min="6412" max="6657" width="11.42578125" style="16"/>
    <col min="6658" max="6658" width="6" style="16" customWidth="1"/>
    <col min="6659" max="6659" width="14.42578125" style="16" customWidth="1"/>
    <col min="6660" max="6660" width="6.42578125" style="16" customWidth="1"/>
    <col min="6661" max="6661" width="10.42578125" style="16" customWidth="1"/>
    <col min="6662" max="6662" width="3.85546875" style="16" customWidth="1"/>
    <col min="6663" max="6663" width="11.28515625" style="16" customWidth="1"/>
    <col min="6664" max="6664" width="7.7109375" style="16" customWidth="1"/>
    <col min="6665" max="6665" width="10" style="16" customWidth="1"/>
    <col min="6666" max="6666" width="11.42578125" style="16"/>
    <col min="6667" max="6667" width="12" style="16" customWidth="1"/>
    <col min="6668" max="6913" width="11.42578125" style="16"/>
    <col min="6914" max="6914" width="6" style="16" customWidth="1"/>
    <col min="6915" max="6915" width="14.42578125" style="16" customWidth="1"/>
    <col min="6916" max="6916" width="6.42578125" style="16" customWidth="1"/>
    <col min="6917" max="6917" width="10.42578125" style="16" customWidth="1"/>
    <col min="6918" max="6918" width="3.85546875" style="16" customWidth="1"/>
    <col min="6919" max="6919" width="11.28515625" style="16" customWidth="1"/>
    <col min="6920" max="6920" width="7.7109375" style="16" customWidth="1"/>
    <col min="6921" max="6921" width="10" style="16" customWidth="1"/>
    <col min="6922" max="6922" width="11.42578125" style="16"/>
    <col min="6923" max="6923" width="12" style="16" customWidth="1"/>
    <col min="6924" max="7169" width="11.42578125" style="16"/>
    <col min="7170" max="7170" width="6" style="16" customWidth="1"/>
    <col min="7171" max="7171" width="14.42578125" style="16" customWidth="1"/>
    <col min="7172" max="7172" width="6.42578125" style="16" customWidth="1"/>
    <col min="7173" max="7173" width="10.42578125" style="16" customWidth="1"/>
    <col min="7174" max="7174" width="3.85546875" style="16" customWidth="1"/>
    <col min="7175" max="7175" width="11.28515625" style="16" customWidth="1"/>
    <col min="7176" max="7176" width="7.7109375" style="16" customWidth="1"/>
    <col min="7177" max="7177" width="10" style="16" customWidth="1"/>
    <col min="7178" max="7178" width="11.42578125" style="16"/>
    <col min="7179" max="7179" width="12" style="16" customWidth="1"/>
    <col min="7180" max="7425" width="11.42578125" style="16"/>
    <col min="7426" max="7426" width="6" style="16" customWidth="1"/>
    <col min="7427" max="7427" width="14.42578125" style="16" customWidth="1"/>
    <col min="7428" max="7428" width="6.42578125" style="16" customWidth="1"/>
    <col min="7429" max="7429" width="10.42578125" style="16" customWidth="1"/>
    <col min="7430" max="7430" width="3.85546875" style="16" customWidth="1"/>
    <col min="7431" max="7431" width="11.28515625" style="16" customWidth="1"/>
    <col min="7432" max="7432" width="7.7109375" style="16" customWidth="1"/>
    <col min="7433" max="7433" width="10" style="16" customWidth="1"/>
    <col min="7434" max="7434" width="11.42578125" style="16"/>
    <col min="7435" max="7435" width="12" style="16" customWidth="1"/>
    <col min="7436" max="7681" width="11.42578125" style="16"/>
    <col min="7682" max="7682" width="6" style="16" customWidth="1"/>
    <col min="7683" max="7683" width="14.42578125" style="16" customWidth="1"/>
    <col min="7684" max="7684" width="6.42578125" style="16" customWidth="1"/>
    <col min="7685" max="7685" width="10.42578125" style="16" customWidth="1"/>
    <col min="7686" max="7686" width="3.85546875" style="16" customWidth="1"/>
    <col min="7687" max="7687" width="11.28515625" style="16" customWidth="1"/>
    <col min="7688" max="7688" width="7.7109375" style="16" customWidth="1"/>
    <col min="7689" max="7689" width="10" style="16" customWidth="1"/>
    <col min="7690" max="7690" width="11.42578125" style="16"/>
    <col min="7691" max="7691" width="12" style="16" customWidth="1"/>
    <col min="7692" max="7937" width="11.42578125" style="16"/>
    <col min="7938" max="7938" width="6" style="16" customWidth="1"/>
    <col min="7939" max="7939" width="14.42578125" style="16" customWidth="1"/>
    <col min="7940" max="7940" width="6.42578125" style="16" customWidth="1"/>
    <col min="7941" max="7941" width="10.42578125" style="16" customWidth="1"/>
    <col min="7942" max="7942" width="3.85546875" style="16" customWidth="1"/>
    <col min="7943" max="7943" width="11.28515625" style="16" customWidth="1"/>
    <col min="7944" max="7944" width="7.7109375" style="16" customWidth="1"/>
    <col min="7945" max="7945" width="10" style="16" customWidth="1"/>
    <col min="7946" max="7946" width="11.42578125" style="16"/>
    <col min="7947" max="7947" width="12" style="16" customWidth="1"/>
    <col min="7948" max="8193" width="11.42578125" style="16"/>
    <col min="8194" max="8194" width="6" style="16" customWidth="1"/>
    <col min="8195" max="8195" width="14.42578125" style="16" customWidth="1"/>
    <col min="8196" max="8196" width="6.42578125" style="16" customWidth="1"/>
    <col min="8197" max="8197" width="10.42578125" style="16" customWidth="1"/>
    <col min="8198" max="8198" width="3.85546875" style="16" customWidth="1"/>
    <col min="8199" max="8199" width="11.28515625" style="16" customWidth="1"/>
    <col min="8200" max="8200" width="7.7109375" style="16" customWidth="1"/>
    <col min="8201" max="8201" width="10" style="16" customWidth="1"/>
    <col min="8202" max="8202" width="11.42578125" style="16"/>
    <col min="8203" max="8203" width="12" style="16" customWidth="1"/>
    <col min="8204" max="8449" width="11.42578125" style="16"/>
    <col min="8450" max="8450" width="6" style="16" customWidth="1"/>
    <col min="8451" max="8451" width="14.42578125" style="16" customWidth="1"/>
    <col min="8452" max="8452" width="6.42578125" style="16" customWidth="1"/>
    <col min="8453" max="8453" width="10.42578125" style="16" customWidth="1"/>
    <col min="8454" max="8454" width="3.85546875" style="16" customWidth="1"/>
    <col min="8455" max="8455" width="11.28515625" style="16" customWidth="1"/>
    <col min="8456" max="8456" width="7.7109375" style="16" customWidth="1"/>
    <col min="8457" max="8457" width="10" style="16" customWidth="1"/>
    <col min="8458" max="8458" width="11.42578125" style="16"/>
    <col min="8459" max="8459" width="12" style="16" customWidth="1"/>
    <col min="8460" max="8705" width="11.42578125" style="16"/>
    <col min="8706" max="8706" width="6" style="16" customWidth="1"/>
    <col min="8707" max="8707" width="14.42578125" style="16" customWidth="1"/>
    <col min="8708" max="8708" width="6.42578125" style="16" customWidth="1"/>
    <col min="8709" max="8709" width="10.42578125" style="16" customWidth="1"/>
    <col min="8710" max="8710" width="3.85546875" style="16" customWidth="1"/>
    <col min="8711" max="8711" width="11.28515625" style="16" customWidth="1"/>
    <col min="8712" max="8712" width="7.7109375" style="16" customWidth="1"/>
    <col min="8713" max="8713" width="10" style="16" customWidth="1"/>
    <col min="8714" max="8714" width="11.42578125" style="16"/>
    <col min="8715" max="8715" width="12" style="16" customWidth="1"/>
    <col min="8716" max="8961" width="11.42578125" style="16"/>
    <col min="8962" max="8962" width="6" style="16" customWidth="1"/>
    <col min="8963" max="8963" width="14.42578125" style="16" customWidth="1"/>
    <col min="8964" max="8964" width="6.42578125" style="16" customWidth="1"/>
    <col min="8965" max="8965" width="10.42578125" style="16" customWidth="1"/>
    <col min="8966" max="8966" width="3.85546875" style="16" customWidth="1"/>
    <col min="8967" max="8967" width="11.28515625" style="16" customWidth="1"/>
    <col min="8968" max="8968" width="7.7109375" style="16" customWidth="1"/>
    <col min="8969" max="8969" width="10" style="16" customWidth="1"/>
    <col min="8970" max="8970" width="11.42578125" style="16"/>
    <col min="8971" max="8971" width="12" style="16" customWidth="1"/>
    <col min="8972" max="9217" width="11.42578125" style="16"/>
    <col min="9218" max="9218" width="6" style="16" customWidth="1"/>
    <col min="9219" max="9219" width="14.42578125" style="16" customWidth="1"/>
    <col min="9220" max="9220" width="6.42578125" style="16" customWidth="1"/>
    <col min="9221" max="9221" width="10.42578125" style="16" customWidth="1"/>
    <col min="9222" max="9222" width="3.85546875" style="16" customWidth="1"/>
    <col min="9223" max="9223" width="11.28515625" style="16" customWidth="1"/>
    <col min="9224" max="9224" width="7.7109375" style="16" customWidth="1"/>
    <col min="9225" max="9225" width="10" style="16" customWidth="1"/>
    <col min="9226" max="9226" width="11.42578125" style="16"/>
    <col min="9227" max="9227" width="12" style="16" customWidth="1"/>
    <col min="9228" max="9473" width="11.42578125" style="16"/>
    <col min="9474" max="9474" width="6" style="16" customWidth="1"/>
    <col min="9475" max="9475" width="14.42578125" style="16" customWidth="1"/>
    <col min="9476" max="9476" width="6.42578125" style="16" customWidth="1"/>
    <col min="9477" max="9477" width="10.42578125" style="16" customWidth="1"/>
    <col min="9478" max="9478" width="3.85546875" style="16" customWidth="1"/>
    <col min="9479" max="9479" width="11.28515625" style="16" customWidth="1"/>
    <col min="9480" max="9480" width="7.7109375" style="16" customWidth="1"/>
    <col min="9481" max="9481" width="10" style="16" customWidth="1"/>
    <col min="9482" max="9482" width="11.42578125" style="16"/>
    <col min="9483" max="9483" width="12" style="16" customWidth="1"/>
    <col min="9484" max="9729" width="11.42578125" style="16"/>
    <col min="9730" max="9730" width="6" style="16" customWidth="1"/>
    <col min="9731" max="9731" width="14.42578125" style="16" customWidth="1"/>
    <col min="9732" max="9732" width="6.42578125" style="16" customWidth="1"/>
    <col min="9733" max="9733" width="10.42578125" style="16" customWidth="1"/>
    <col min="9734" max="9734" width="3.85546875" style="16" customWidth="1"/>
    <col min="9735" max="9735" width="11.28515625" style="16" customWidth="1"/>
    <col min="9736" max="9736" width="7.7109375" style="16" customWidth="1"/>
    <col min="9737" max="9737" width="10" style="16" customWidth="1"/>
    <col min="9738" max="9738" width="11.42578125" style="16"/>
    <col min="9739" max="9739" width="12" style="16" customWidth="1"/>
    <col min="9740" max="9985" width="11.42578125" style="16"/>
    <col min="9986" max="9986" width="6" style="16" customWidth="1"/>
    <col min="9987" max="9987" width="14.42578125" style="16" customWidth="1"/>
    <col min="9988" max="9988" width="6.42578125" style="16" customWidth="1"/>
    <col min="9989" max="9989" width="10.42578125" style="16" customWidth="1"/>
    <col min="9990" max="9990" width="3.85546875" style="16" customWidth="1"/>
    <col min="9991" max="9991" width="11.28515625" style="16" customWidth="1"/>
    <col min="9992" max="9992" width="7.7109375" style="16" customWidth="1"/>
    <col min="9993" max="9993" width="10" style="16" customWidth="1"/>
    <col min="9994" max="9994" width="11.42578125" style="16"/>
    <col min="9995" max="9995" width="12" style="16" customWidth="1"/>
    <col min="9996" max="10241" width="11.42578125" style="16"/>
    <col min="10242" max="10242" width="6" style="16" customWidth="1"/>
    <col min="10243" max="10243" width="14.42578125" style="16" customWidth="1"/>
    <col min="10244" max="10244" width="6.42578125" style="16" customWidth="1"/>
    <col min="10245" max="10245" width="10.42578125" style="16" customWidth="1"/>
    <col min="10246" max="10246" width="3.85546875" style="16" customWidth="1"/>
    <col min="10247" max="10247" width="11.28515625" style="16" customWidth="1"/>
    <col min="10248" max="10248" width="7.7109375" style="16" customWidth="1"/>
    <col min="10249" max="10249" width="10" style="16" customWidth="1"/>
    <col min="10250" max="10250" width="11.42578125" style="16"/>
    <col min="10251" max="10251" width="12" style="16" customWidth="1"/>
    <col min="10252" max="10497" width="11.42578125" style="16"/>
    <col min="10498" max="10498" width="6" style="16" customWidth="1"/>
    <col min="10499" max="10499" width="14.42578125" style="16" customWidth="1"/>
    <col min="10500" max="10500" width="6.42578125" style="16" customWidth="1"/>
    <col min="10501" max="10501" width="10.42578125" style="16" customWidth="1"/>
    <col min="10502" max="10502" width="3.85546875" style="16" customWidth="1"/>
    <col min="10503" max="10503" width="11.28515625" style="16" customWidth="1"/>
    <col min="10504" max="10504" width="7.7109375" style="16" customWidth="1"/>
    <col min="10505" max="10505" width="10" style="16" customWidth="1"/>
    <col min="10506" max="10506" width="11.42578125" style="16"/>
    <col min="10507" max="10507" width="12" style="16" customWidth="1"/>
    <col min="10508" max="10753" width="11.42578125" style="16"/>
    <col min="10754" max="10754" width="6" style="16" customWidth="1"/>
    <col min="10755" max="10755" width="14.42578125" style="16" customWidth="1"/>
    <col min="10756" max="10756" width="6.42578125" style="16" customWidth="1"/>
    <col min="10757" max="10757" width="10.42578125" style="16" customWidth="1"/>
    <col min="10758" max="10758" width="3.85546875" style="16" customWidth="1"/>
    <col min="10759" max="10759" width="11.28515625" style="16" customWidth="1"/>
    <col min="10760" max="10760" width="7.7109375" style="16" customWidth="1"/>
    <col min="10761" max="10761" width="10" style="16" customWidth="1"/>
    <col min="10762" max="10762" width="11.42578125" style="16"/>
    <col min="10763" max="10763" width="12" style="16" customWidth="1"/>
    <col min="10764" max="11009" width="11.42578125" style="16"/>
    <col min="11010" max="11010" width="6" style="16" customWidth="1"/>
    <col min="11011" max="11011" width="14.42578125" style="16" customWidth="1"/>
    <col min="11012" max="11012" width="6.42578125" style="16" customWidth="1"/>
    <col min="11013" max="11013" width="10.42578125" style="16" customWidth="1"/>
    <col min="11014" max="11014" width="3.85546875" style="16" customWidth="1"/>
    <col min="11015" max="11015" width="11.28515625" style="16" customWidth="1"/>
    <col min="11016" max="11016" width="7.7109375" style="16" customWidth="1"/>
    <col min="11017" max="11017" width="10" style="16" customWidth="1"/>
    <col min="11018" max="11018" width="11.42578125" style="16"/>
    <col min="11019" max="11019" width="12" style="16" customWidth="1"/>
    <col min="11020" max="11265" width="11.42578125" style="16"/>
    <col min="11266" max="11266" width="6" style="16" customWidth="1"/>
    <col min="11267" max="11267" width="14.42578125" style="16" customWidth="1"/>
    <col min="11268" max="11268" width="6.42578125" style="16" customWidth="1"/>
    <col min="11269" max="11269" width="10.42578125" style="16" customWidth="1"/>
    <col min="11270" max="11270" width="3.85546875" style="16" customWidth="1"/>
    <col min="11271" max="11271" width="11.28515625" style="16" customWidth="1"/>
    <col min="11272" max="11272" width="7.7109375" style="16" customWidth="1"/>
    <col min="11273" max="11273" width="10" style="16" customWidth="1"/>
    <col min="11274" max="11274" width="11.42578125" style="16"/>
    <col min="11275" max="11275" width="12" style="16" customWidth="1"/>
    <col min="11276" max="11521" width="11.42578125" style="16"/>
    <col min="11522" max="11522" width="6" style="16" customWidth="1"/>
    <col min="11523" max="11523" width="14.42578125" style="16" customWidth="1"/>
    <col min="11524" max="11524" width="6.42578125" style="16" customWidth="1"/>
    <col min="11525" max="11525" width="10.42578125" style="16" customWidth="1"/>
    <col min="11526" max="11526" width="3.85546875" style="16" customWidth="1"/>
    <col min="11527" max="11527" width="11.28515625" style="16" customWidth="1"/>
    <col min="11528" max="11528" width="7.7109375" style="16" customWidth="1"/>
    <col min="11529" max="11529" width="10" style="16" customWidth="1"/>
    <col min="11530" max="11530" width="11.42578125" style="16"/>
    <col min="11531" max="11531" width="12" style="16" customWidth="1"/>
    <col min="11532" max="11777" width="11.42578125" style="16"/>
    <col min="11778" max="11778" width="6" style="16" customWidth="1"/>
    <col min="11779" max="11779" width="14.42578125" style="16" customWidth="1"/>
    <col min="11780" max="11780" width="6.42578125" style="16" customWidth="1"/>
    <col min="11781" max="11781" width="10.42578125" style="16" customWidth="1"/>
    <col min="11782" max="11782" width="3.85546875" style="16" customWidth="1"/>
    <col min="11783" max="11783" width="11.28515625" style="16" customWidth="1"/>
    <col min="11784" max="11784" width="7.7109375" style="16" customWidth="1"/>
    <col min="11785" max="11785" width="10" style="16" customWidth="1"/>
    <col min="11786" max="11786" width="11.42578125" style="16"/>
    <col min="11787" max="11787" width="12" style="16" customWidth="1"/>
    <col min="11788" max="12033" width="11.42578125" style="16"/>
    <col min="12034" max="12034" width="6" style="16" customWidth="1"/>
    <col min="12035" max="12035" width="14.42578125" style="16" customWidth="1"/>
    <col min="12036" max="12036" width="6.42578125" style="16" customWidth="1"/>
    <col min="12037" max="12037" width="10.42578125" style="16" customWidth="1"/>
    <col min="12038" max="12038" width="3.85546875" style="16" customWidth="1"/>
    <col min="12039" max="12039" width="11.28515625" style="16" customWidth="1"/>
    <col min="12040" max="12040" width="7.7109375" style="16" customWidth="1"/>
    <col min="12041" max="12041" width="10" style="16" customWidth="1"/>
    <col min="12042" max="12042" width="11.42578125" style="16"/>
    <col min="12043" max="12043" width="12" style="16" customWidth="1"/>
    <col min="12044" max="12289" width="11.42578125" style="16"/>
    <col min="12290" max="12290" width="6" style="16" customWidth="1"/>
    <col min="12291" max="12291" width="14.42578125" style="16" customWidth="1"/>
    <col min="12292" max="12292" width="6.42578125" style="16" customWidth="1"/>
    <col min="12293" max="12293" width="10.42578125" style="16" customWidth="1"/>
    <col min="12294" max="12294" width="3.85546875" style="16" customWidth="1"/>
    <col min="12295" max="12295" width="11.28515625" style="16" customWidth="1"/>
    <col min="12296" max="12296" width="7.7109375" style="16" customWidth="1"/>
    <col min="12297" max="12297" width="10" style="16" customWidth="1"/>
    <col min="12298" max="12298" width="11.42578125" style="16"/>
    <col min="12299" max="12299" width="12" style="16" customWidth="1"/>
    <col min="12300" max="12545" width="11.42578125" style="16"/>
    <col min="12546" max="12546" width="6" style="16" customWidth="1"/>
    <col min="12547" max="12547" width="14.42578125" style="16" customWidth="1"/>
    <col min="12548" max="12548" width="6.42578125" style="16" customWidth="1"/>
    <col min="12549" max="12549" width="10.42578125" style="16" customWidth="1"/>
    <col min="12550" max="12550" width="3.85546875" style="16" customWidth="1"/>
    <col min="12551" max="12551" width="11.28515625" style="16" customWidth="1"/>
    <col min="12552" max="12552" width="7.7109375" style="16" customWidth="1"/>
    <col min="12553" max="12553" width="10" style="16" customWidth="1"/>
    <col min="12554" max="12554" width="11.42578125" style="16"/>
    <col min="12555" max="12555" width="12" style="16" customWidth="1"/>
    <col min="12556" max="12801" width="11.42578125" style="16"/>
    <col min="12802" max="12802" width="6" style="16" customWidth="1"/>
    <col min="12803" max="12803" width="14.42578125" style="16" customWidth="1"/>
    <col min="12804" max="12804" width="6.42578125" style="16" customWidth="1"/>
    <col min="12805" max="12805" width="10.42578125" style="16" customWidth="1"/>
    <col min="12806" max="12806" width="3.85546875" style="16" customWidth="1"/>
    <col min="12807" max="12807" width="11.28515625" style="16" customWidth="1"/>
    <col min="12808" max="12808" width="7.7109375" style="16" customWidth="1"/>
    <col min="12809" max="12809" width="10" style="16" customWidth="1"/>
    <col min="12810" max="12810" width="11.42578125" style="16"/>
    <col min="12811" max="12811" width="12" style="16" customWidth="1"/>
    <col min="12812" max="13057" width="11.42578125" style="16"/>
    <col min="13058" max="13058" width="6" style="16" customWidth="1"/>
    <col min="13059" max="13059" width="14.42578125" style="16" customWidth="1"/>
    <col min="13060" max="13060" width="6.42578125" style="16" customWidth="1"/>
    <col min="13061" max="13061" width="10.42578125" style="16" customWidth="1"/>
    <col min="13062" max="13062" width="3.85546875" style="16" customWidth="1"/>
    <col min="13063" max="13063" width="11.28515625" style="16" customWidth="1"/>
    <col min="13064" max="13064" width="7.7109375" style="16" customWidth="1"/>
    <col min="13065" max="13065" width="10" style="16" customWidth="1"/>
    <col min="13066" max="13066" width="11.42578125" style="16"/>
    <col min="13067" max="13067" width="12" style="16" customWidth="1"/>
    <col min="13068" max="13313" width="11.42578125" style="16"/>
    <col min="13314" max="13314" width="6" style="16" customWidth="1"/>
    <col min="13315" max="13315" width="14.42578125" style="16" customWidth="1"/>
    <col min="13316" max="13316" width="6.42578125" style="16" customWidth="1"/>
    <col min="13317" max="13317" width="10.42578125" style="16" customWidth="1"/>
    <col min="13318" max="13318" width="3.85546875" style="16" customWidth="1"/>
    <col min="13319" max="13319" width="11.28515625" style="16" customWidth="1"/>
    <col min="13320" max="13320" width="7.7109375" style="16" customWidth="1"/>
    <col min="13321" max="13321" width="10" style="16" customWidth="1"/>
    <col min="13322" max="13322" width="11.42578125" style="16"/>
    <col min="13323" max="13323" width="12" style="16" customWidth="1"/>
    <col min="13324" max="13569" width="11.42578125" style="16"/>
    <col min="13570" max="13570" width="6" style="16" customWidth="1"/>
    <col min="13571" max="13571" width="14.42578125" style="16" customWidth="1"/>
    <col min="13572" max="13572" width="6.42578125" style="16" customWidth="1"/>
    <col min="13573" max="13573" width="10.42578125" style="16" customWidth="1"/>
    <col min="13574" max="13574" width="3.85546875" style="16" customWidth="1"/>
    <col min="13575" max="13575" width="11.28515625" style="16" customWidth="1"/>
    <col min="13576" max="13576" width="7.7109375" style="16" customWidth="1"/>
    <col min="13577" max="13577" width="10" style="16" customWidth="1"/>
    <col min="13578" max="13578" width="11.42578125" style="16"/>
    <col min="13579" max="13579" width="12" style="16" customWidth="1"/>
    <col min="13580" max="13825" width="11.42578125" style="16"/>
    <col min="13826" max="13826" width="6" style="16" customWidth="1"/>
    <col min="13827" max="13827" width="14.42578125" style="16" customWidth="1"/>
    <col min="13828" max="13828" width="6.42578125" style="16" customWidth="1"/>
    <col min="13829" max="13829" width="10.42578125" style="16" customWidth="1"/>
    <col min="13830" max="13830" width="3.85546875" style="16" customWidth="1"/>
    <col min="13831" max="13831" width="11.28515625" style="16" customWidth="1"/>
    <col min="13832" max="13832" width="7.7109375" style="16" customWidth="1"/>
    <col min="13833" max="13833" width="10" style="16" customWidth="1"/>
    <col min="13834" max="13834" width="11.42578125" style="16"/>
    <col min="13835" max="13835" width="12" style="16" customWidth="1"/>
    <col min="13836" max="14081" width="11.42578125" style="16"/>
    <col min="14082" max="14082" width="6" style="16" customWidth="1"/>
    <col min="14083" max="14083" width="14.42578125" style="16" customWidth="1"/>
    <col min="14084" max="14084" width="6.42578125" style="16" customWidth="1"/>
    <col min="14085" max="14085" width="10.42578125" style="16" customWidth="1"/>
    <col min="14086" max="14086" width="3.85546875" style="16" customWidth="1"/>
    <col min="14087" max="14087" width="11.28515625" style="16" customWidth="1"/>
    <col min="14088" max="14088" width="7.7109375" style="16" customWidth="1"/>
    <col min="14089" max="14089" width="10" style="16" customWidth="1"/>
    <col min="14090" max="14090" width="11.42578125" style="16"/>
    <col min="14091" max="14091" width="12" style="16" customWidth="1"/>
    <col min="14092" max="14337" width="11.42578125" style="16"/>
    <col min="14338" max="14338" width="6" style="16" customWidth="1"/>
    <col min="14339" max="14339" width="14.42578125" style="16" customWidth="1"/>
    <col min="14340" max="14340" width="6.42578125" style="16" customWidth="1"/>
    <col min="14341" max="14341" width="10.42578125" style="16" customWidth="1"/>
    <col min="14342" max="14342" width="3.85546875" style="16" customWidth="1"/>
    <col min="14343" max="14343" width="11.28515625" style="16" customWidth="1"/>
    <col min="14344" max="14344" width="7.7109375" style="16" customWidth="1"/>
    <col min="14345" max="14345" width="10" style="16" customWidth="1"/>
    <col min="14346" max="14346" width="11.42578125" style="16"/>
    <col min="14347" max="14347" width="12" style="16" customWidth="1"/>
    <col min="14348" max="14593" width="11.42578125" style="16"/>
    <col min="14594" max="14594" width="6" style="16" customWidth="1"/>
    <col min="14595" max="14595" width="14.42578125" style="16" customWidth="1"/>
    <col min="14596" max="14596" width="6.42578125" style="16" customWidth="1"/>
    <col min="14597" max="14597" width="10.42578125" style="16" customWidth="1"/>
    <col min="14598" max="14598" width="3.85546875" style="16" customWidth="1"/>
    <col min="14599" max="14599" width="11.28515625" style="16" customWidth="1"/>
    <col min="14600" max="14600" width="7.7109375" style="16" customWidth="1"/>
    <col min="14601" max="14601" width="10" style="16" customWidth="1"/>
    <col min="14602" max="14602" width="11.42578125" style="16"/>
    <col min="14603" max="14603" width="12" style="16" customWidth="1"/>
    <col min="14604" max="14849" width="11.42578125" style="16"/>
    <col min="14850" max="14850" width="6" style="16" customWidth="1"/>
    <col min="14851" max="14851" width="14.42578125" style="16" customWidth="1"/>
    <col min="14852" max="14852" width="6.42578125" style="16" customWidth="1"/>
    <col min="14853" max="14853" width="10.42578125" style="16" customWidth="1"/>
    <col min="14854" max="14854" width="3.85546875" style="16" customWidth="1"/>
    <col min="14855" max="14855" width="11.28515625" style="16" customWidth="1"/>
    <col min="14856" max="14856" width="7.7109375" style="16" customWidth="1"/>
    <col min="14857" max="14857" width="10" style="16" customWidth="1"/>
    <col min="14858" max="14858" width="11.42578125" style="16"/>
    <col min="14859" max="14859" width="12" style="16" customWidth="1"/>
    <col min="14860" max="15105" width="11.42578125" style="16"/>
    <col min="15106" max="15106" width="6" style="16" customWidth="1"/>
    <col min="15107" max="15107" width="14.42578125" style="16" customWidth="1"/>
    <col min="15108" max="15108" width="6.42578125" style="16" customWidth="1"/>
    <col min="15109" max="15109" width="10.42578125" style="16" customWidth="1"/>
    <col min="15110" max="15110" width="3.85546875" style="16" customWidth="1"/>
    <col min="15111" max="15111" width="11.28515625" style="16" customWidth="1"/>
    <col min="15112" max="15112" width="7.7109375" style="16" customWidth="1"/>
    <col min="15113" max="15113" width="10" style="16" customWidth="1"/>
    <col min="15114" max="15114" width="11.42578125" style="16"/>
    <col min="15115" max="15115" width="12" style="16" customWidth="1"/>
    <col min="15116" max="15361" width="11.42578125" style="16"/>
    <col min="15362" max="15362" width="6" style="16" customWidth="1"/>
    <col min="15363" max="15363" width="14.42578125" style="16" customWidth="1"/>
    <col min="15364" max="15364" width="6.42578125" style="16" customWidth="1"/>
    <col min="15365" max="15365" width="10.42578125" style="16" customWidth="1"/>
    <col min="15366" max="15366" width="3.85546875" style="16" customWidth="1"/>
    <col min="15367" max="15367" width="11.28515625" style="16" customWidth="1"/>
    <col min="15368" max="15368" width="7.7109375" style="16" customWidth="1"/>
    <col min="15369" max="15369" width="10" style="16" customWidth="1"/>
    <col min="15370" max="15370" width="11.42578125" style="16"/>
    <col min="15371" max="15371" width="12" style="16" customWidth="1"/>
    <col min="15372" max="15617" width="11.42578125" style="16"/>
    <col min="15618" max="15618" width="6" style="16" customWidth="1"/>
    <col min="15619" max="15619" width="14.42578125" style="16" customWidth="1"/>
    <col min="15620" max="15620" width="6.42578125" style="16" customWidth="1"/>
    <col min="15621" max="15621" width="10.42578125" style="16" customWidth="1"/>
    <col min="15622" max="15622" width="3.85546875" style="16" customWidth="1"/>
    <col min="15623" max="15623" width="11.28515625" style="16" customWidth="1"/>
    <col min="15624" max="15624" width="7.7109375" style="16" customWidth="1"/>
    <col min="15625" max="15625" width="10" style="16" customWidth="1"/>
    <col min="15626" max="15626" width="11.42578125" style="16"/>
    <col min="15627" max="15627" width="12" style="16" customWidth="1"/>
    <col min="15628" max="15873" width="11.42578125" style="16"/>
    <col min="15874" max="15874" width="6" style="16" customWidth="1"/>
    <col min="15875" max="15875" width="14.42578125" style="16" customWidth="1"/>
    <col min="15876" max="15876" width="6.42578125" style="16" customWidth="1"/>
    <col min="15877" max="15877" width="10.42578125" style="16" customWidth="1"/>
    <col min="15878" max="15878" width="3.85546875" style="16" customWidth="1"/>
    <col min="15879" max="15879" width="11.28515625" style="16" customWidth="1"/>
    <col min="15880" max="15880" width="7.7109375" style="16" customWidth="1"/>
    <col min="15881" max="15881" width="10" style="16" customWidth="1"/>
    <col min="15882" max="15882" width="11.42578125" style="16"/>
    <col min="15883" max="15883" width="12" style="16" customWidth="1"/>
    <col min="15884" max="16129" width="11.42578125" style="16"/>
    <col min="16130" max="16130" width="6" style="16" customWidth="1"/>
    <col min="16131" max="16131" width="14.42578125" style="16" customWidth="1"/>
    <col min="16132" max="16132" width="6.42578125" style="16" customWidth="1"/>
    <col min="16133" max="16133" width="10.42578125" style="16" customWidth="1"/>
    <col min="16134" max="16134" width="3.85546875" style="16" customWidth="1"/>
    <col min="16135" max="16135" width="11.28515625" style="16" customWidth="1"/>
    <col min="16136" max="16136" width="7.7109375" style="16" customWidth="1"/>
    <col min="16137" max="16137" width="10" style="16" customWidth="1"/>
    <col min="16138" max="16138" width="11.42578125" style="16"/>
    <col min="16139" max="16139" width="12" style="16" customWidth="1"/>
    <col min="16140" max="16384" width="11.42578125" style="16"/>
  </cols>
  <sheetData>
    <row r="1" spans="1:13" ht="16.5" customHeight="1">
      <c r="A1" s="69"/>
      <c r="B1" s="69"/>
      <c r="C1" s="69"/>
      <c r="D1" s="69"/>
      <c r="E1" s="69"/>
      <c r="F1" s="69"/>
      <c r="G1" s="69"/>
      <c r="H1" s="69"/>
      <c r="I1" s="70"/>
      <c r="J1" s="71"/>
      <c r="K1" s="71"/>
    </row>
    <row r="2" spans="1:13" ht="24" customHeight="1">
      <c r="A2" s="69"/>
      <c r="B2" s="69"/>
      <c r="C2" s="69" t="s">
        <v>102</v>
      </c>
      <c r="D2" s="69"/>
      <c r="E2" s="69"/>
      <c r="F2" s="69"/>
      <c r="G2" s="69"/>
      <c r="H2" s="69"/>
      <c r="I2"/>
      <c r="J2" s="72"/>
      <c r="K2" s="72"/>
    </row>
    <row r="3" spans="1:13" ht="24.75" customHeight="1" thickBot="1">
      <c r="A3" s="69"/>
      <c r="B3" s="69"/>
      <c r="C3" s="73" t="s">
        <v>103</v>
      </c>
      <c r="D3" s="73"/>
      <c r="E3" s="73"/>
      <c r="F3" s="73"/>
      <c r="G3" s="73"/>
      <c r="H3" s="73"/>
      <c r="I3" s="12"/>
      <c r="J3" s="74"/>
      <c r="K3" s="74"/>
    </row>
    <row r="4" spans="1:13" ht="18">
      <c r="A4" s="75"/>
      <c r="B4" s="75"/>
      <c r="C4" s="76" t="s">
        <v>104</v>
      </c>
      <c r="D4" s="75"/>
      <c r="E4" s="75"/>
      <c r="F4" s="75"/>
      <c r="G4" s="75"/>
      <c r="H4" s="75"/>
      <c r="I4"/>
      <c r="J4" s="75"/>
      <c r="K4" s="75"/>
    </row>
    <row r="5" spans="1:13">
      <c r="A5" s="75"/>
      <c r="B5" s="75"/>
      <c r="C5" s="75"/>
      <c r="D5" s="75"/>
      <c r="E5" s="75"/>
      <c r="F5" s="75"/>
      <c r="G5" s="75"/>
      <c r="H5" s="75"/>
      <c r="I5"/>
      <c r="J5" s="75"/>
      <c r="K5" s="75"/>
    </row>
    <row r="6" spans="1:13" ht="15" customHeight="1">
      <c r="A6" s="75"/>
      <c r="B6" s="75"/>
      <c r="C6" s="75"/>
      <c r="D6" s="75"/>
      <c r="E6" s="75"/>
      <c r="F6" s="75"/>
      <c r="G6" s="75"/>
      <c r="H6" s="75"/>
      <c r="I6"/>
      <c r="J6" s="77"/>
      <c r="K6" s="75"/>
    </row>
    <row r="7" spans="1:13" ht="15" customHeight="1">
      <c r="A7" s="75"/>
      <c r="B7" s="75"/>
      <c r="C7" s="75"/>
      <c r="D7" s="75"/>
      <c r="E7" s="75"/>
      <c r="F7" s="75"/>
      <c r="G7" s="75"/>
      <c r="H7" s="75"/>
      <c r="I7" s="75"/>
      <c r="J7" s="77"/>
      <c r="K7" s="75"/>
    </row>
    <row r="8" spans="1:13" ht="9" customHeight="1"/>
    <row r="9" spans="1:13" ht="14.25">
      <c r="A9" s="4" t="s">
        <v>105</v>
      </c>
      <c r="B9" s="78"/>
      <c r="C9" s="78"/>
      <c r="D9" s="78"/>
      <c r="E9" s="78"/>
      <c r="F9" s="79"/>
      <c r="G9" s="80" t="s">
        <v>106</v>
      </c>
      <c r="H9" s="75"/>
      <c r="I9" s="7" t="s">
        <v>233</v>
      </c>
      <c r="J9" s="81"/>
      <c r="K9" s="81"/>
      <c r="M9" s="75"/>
    </row>
    <row r="10" spans="1:13" ht="14.25">
      <c r="A10" s="82"/>
      <c r="B10" s="83"/>
      <c r="C10" s="83"/>
      <c r="D10" s="83"/>
      <c r="E10" s="83"/>
      <c r="F10" s="84"/>
      <c r="G10" s="85"/>
      <c r="H10" s="86"/>
      <c r="I10" s="7" t="s">
        <v>107</v>
      </c>
      <c r="J10" s="81"/>
      <c r="K10" s="87"/>
    </row>
    <row r="11" spans="1:13" ht="14.25">
      <c r="A11" s="724" t="str">
        <f>I.!C3</f>
        <v>#GEMEINDE#</v>
      </c>
      <c r="B11" s="724"/>
      <c r="C11" s="724"/>
      <c r="D11" s="724"/>
      <c r="E11" s="724"/>
      <c r="F11" s="84"/>
      <c r="G11" s="85" t="s">
        <v>108</v>
      </c>
      <c r="H11" s="86"/>
      <c r="I11" s="7"/>
      <c r="J11" s="81"/>
      <c r="K11" s="87"/>
    </row>
    <row r="12" spans="1:13" ht="14.25">
      <c r="A12" s="724">
        <f>Kita!C2</f>
        <v>0</v>
      </c>
      <c r="B12" s="724"/>
      <c r="C12" s="724"/>
      <c r="D12" s="724"/>
      <c r="E12" s="724"/>
      <c r="F12" s="84"/>
      <c r="G12" s="80" t="s">
        <v>109</v>
      </c>
      <c r="H12" s="86"/>
      <c r="I12" s="7" t="s">
        <v>110</v>
      </c>
      <c r="J12" s="87"/>
      <c r="K12" s="89"/>
    </row>
    <row r="13" spans="1:13" ht="14.25">
      <c r="A13" s="233">
        <f>Kita!C3</f>
        <v>0</v>
      </c>
      <c r="B13" s="233"/>
      <c r="C13" s="233"/>
      <c r="D13" s="233"/>
      <c r="E13" s="233"/>
      <c r="F13" s="84"/>
      <c r="G13" s="85"/>
      <c r="H13" s="86"/>
      <c r="I13" s="7" t="s">
        <v>111</v>
      </c>
      <c r="J13" s="87"/>
      <c r="K13" s="87"/>
    </row>
    <row r="14" spans="1:13" ht="14.25">
      <c r="A14" s="234">
        <f>Kita!C4</f>
        <v>0</v>
      </c>
      <c r="B14" s="235"/>
      <c r="C14" s="235"/>
      <c r="D14" s="235"/>
      <c r="E14" s="235"/>
      <c r="F14" s="84"/>
      <c r="G14" s="85" t="s">
        <v>112</v>
      </c>
      <c r="H14" s="86"/>
      <c r="I14" s="236"/>
      <c r="J14" s="87"/>
      <c r="K14" s="87"/>
    </row>
    <row r="15" spans="1:13" ht="14.25">
      <c r="A15" s="751"/>
      <c r="B15" s="751"/>
      <c r="C15" s="751"/>
      <c r="D15" s="751"/>
      <c r="E15" s="751"/>
      <c r="F15" s="143"/>
      <c r="G15" s="85" t="s">
        <v>113</v>
      </c>
      <c r="H15" s="86"/>
      <c r="I15" s="7" t="s">
        <v>234</v>
      </c>
      <c r="J15" s="87"/>
      <c r="K15" s="87"/>
    </row>
    <row r="16" spans="1:13" ht="14.25">
      <c r="A16" s="752"/>
      <c r="B16" s="752"/>
      <c r="C16" s="752"/>
      <c r="D16" s="752"/>
      <c r="E16" s="752"/>
      <c r="F16" s="143"/>
      <c r="G16" s="85" t="s">
        <v>114</v>
      </c>
      <c r="H16" s="86"/>
      <c r="I16" s="7" t="s">
        <v>115</v>
      </c>
      <c r="J16" s="87"/>
      <c r="K16" s="87"/>
    </row>
    <row r="17" spans="1:11" ht="14.25">
      <c r="A17" s="752"/>
      <c r="B17" s="752"/>
      <c r="C17" s="752"/>
      <c r="D17" s="752"/>
      <c r="E17" s="752"/>
      <c r="F17" s="143"/>
      <c r="G17" s="85"/>
      <c r="H17" s="86"/>
      <c r="I17" s="87"/>
      <c r="J17" s="87"/>
      <c r="K17" s="87"/>
    </row>
    <row r="18" spans="1:11" ht="14.25">
      <c r="A18" s="143"/>
      <c r="B18" s="143"/>
      <c r="C18" s="143"/>
      <c r="D18" s="143"/>
      <c r="E18" s="143"/>
      <c r="F18" s="143"/>
      <c r="G18" s="85" t="s">
        <v>116</v>
      </c>
      <c r="H18" s="86"/>
      <c r="I18" s="91" t="str">
        <f>Kita!U7</f>
        <v>51.11.08</v>
      </c>
      <c r="J18" s="87"/>
      <c r="K18" s="87"/>
    </row>
    <row r="19" spans="1:11" ht="14.25">
      <c r="A19" s="143"/>
      <c r="B19" s="143"/>
      <c r="C19" s="143"/>
      <c r="D19" s="143"/>
      <c r="E19" s="143"/>
      <c r="F19" s="143"/>
      <c r="G19" s="80"/>
      <c r="H19" s="75"/>
      <c r="I19" s="81" t="str">
        <f>E38</f>
        <v xml:space="preserve">III. Quartal  </v>
      </c>
      <c r="J19" s="92">
        <f>I.!B7</f>
        <v>2025</v>
      </c>
      <c r="K19" s="81"/>
    </row>
    <row r="20" spans="1:11" ht="14.25">
      <c r="A20" s="143"/>
      <c r="B20" s="143"/>
      <c r="C20" s="143"/>
      <c r="D20" s="143"/>
      <c r="E20" s="143"/>
      <c r="F20" s="143"/>
      <c r="G20" s="80"/>
      <c r="H20" s="75"/>
      <c r="I20" s="81"/>
      <c r="J20" s="81"/>
      <c r="K20" s="81"/>
    </row>
    <row r="21" spans="1:11" ht="14.25">
      <c r="A21" s="143"/>
      <c r="B21" s="143"/>
      <c r="C21" s="143"/>
      <c r="D21" s="143"/>
      <c r="E21" s="143"/>
      <c r="F21" s="143"/>
      <c r="G21" s="93" t="s">
        <v>117</v>
      </c>
      <c r="H21" s="90"/>
      <c r="I21" s="94" t="s">
        <v>118</v>
      </c>
      <c r="J21" s="95">
        <f>Kita!AU9</f>
        <v>0</v>
      </c>
      <c r="K21" s="94"/>
    </row>
    <row r="22" spans="1:11">
      <c r="A22" s="144"/>
      <c r="B22" s="144"/>
      <c r="C22" s="144"/>
      <c r="D22" s="144"/>
      <c r="E22" s="144"/>
      <c r="F22" s="144"/>
      <c r="G22" s="144"/>
      <c r="H22" s="144"/>
      <c r="I22" s="144"/>
      <c r="J22" s="75"/>
      <c r="K22" s="144"/>
    </row>
    <row r="23" spans="1:11">
      <c r="A23" s="144"/>
      <c r="B23" s="144"/>
      <c r="C23" s="144"/>
      <c r="D23" s="144"/>
      <c r="E23" s="144"/>
      <c r="F23" s="144"/>
      <c r="G23" s="144"/>
      <c r="H23" s="144"/>
      <c r="I23" s="144"/>
      <c r="J23" s="75"/>
      <c r="K23" s="144"/>
    </row>
    <row r="24" spans="1:11" ht="15">
      <c r="A24" s="145"/>
      <c r="B24" s="145"/>
      <c r="C24" s="146"/>
      <c r="D24" s="80"/>
      <c r="E24" s="753"/>
      <c r="F24" s="753"/>
      <c r="G24" s="753"/>
      <c r="H24" s="147"/>
      <c r="I24" s="148"/>
      <c r="J24" s="81"/>
      <c r="K24" s="149"/>
    </row>
    <row r="25" spans="1:11" ht="15">
      <c r="A25" s="145"/>
      <c r="B25" s="145"/>
      <c r="C25" s="80"/>
      <c r="D25" s="80"/>
      <c r="E25" s="150"/>
      <c r="F25" s="151"/>
      <c r="G25" s="152"/>
      <c r="H25" s="147"/>
      <c r="I25" s="148"/>
      <c r="J25" s="81"/>
      <c r="K25" s="80"/>
    </row>
    <row r="26" spans="1:11" ht="6" customHeight="1">
      <c r="A26" s="75"/>
      <c r="B26" s="153"/>
      <c r="C26" s="153"/>
      <c r="D26" s="153"/>
      <c r="E26" s="75"/>
      <c r="F26" s="75"/>
      <c r="G26" s="75"/>
      <c r="H26" s="75"/>
      <c r="I26" s="75"/>
      <c r="J26" s="75"/>
      <c r="K26" s="75"/>
    </row>
    <row r="27" spans="1:11">
      <c r="A27" s="75"/>
      <c r="B27" s="75"/>
      <c r="C27" s="75"/>
      <c r="D27" s="75"/>
      <c r="E27" s="75"/>
      <c r="F27" s="75"/>
      <c r="G27" s="75"/>
      <c r="H27" s="75"/>
      <c r="I27" s="75"/>
      <c r="J27" s="75"/>
      <c r="K27" s="75"/>
    </row>
    <row r="29" spans="1:11" ht="15.75">
      <c r="A29" s="754" t="s">
        <v>119</v>
      </c>
      <c r="B29" s="754"/>
      <c r="C29" s="754"/>
      <c r="D29" s="754"/>
      <c r="E29" s="754"/>
      <c r="F29" s="754"/>
      <c r="G29" s="754"/>
      <c r="H29" s="754"/>
      <c r="I29" s="754"/>
      <c r="J29" s="754"/>
      <c r="K29" s="754"/>
    </row>
    <row r="30" spans="1:11" ht="15.75">
      <c r="A30" s="154" t="s">
        <v>120</v>
      </c>
      <c r="B30" s="154"/>
      <c r="C30" s="154"/>
      <c r="D30" s="727" t="str">
        <f>I.!C3</f>
        <v>#GEMEINDE#</v>
      </c>
      <c r="E30" s="727"/>
      <c r="F30" s="727"/>
      <c r="G30" s="727"/>
      <c r="H30" s="727"/>
      <c r="I30" s="727"/>
      <c r="J30" s="727"/>
      <c r="K30" s="154"/>
    </row>
    <row r="31" spans="1:11" ht="17.25" customHeight="1">
      <c r="A31" s="155" t="s">
        <v>121</v>
      </c>
      <c r="B31" s="155"/>
      <c r="C31" s="155"/>
      <c r="D31" s="754" t="str">
        <f>I.!I3</f>
        <v>#KITA-NAME#</v>
      </c>
      <c r="E31" s="754"/>
      <c r="F31" s="754"/>
      <c r="G31" s="754"/>
      <c r="H31" s="754"/>
      <c r="I31" s="754"/>
      <c r="J31" s="754"/>
      <c r="K31" s="155"/>
    </row>
    <row r="33" spans="1:11">
      <c r="A33" s="16" t="s">
        <v>122</v>
      </c>
      <c r="C33" s="723">
        <f>A12</f>
        <v>0</v>
      </c>
      <c r="D33" s="723"/>
      <c r="E33" s="723"/>
      <c r="F33" s="723"/>
      <c r="G33" s="723"/>
      <c r="H33" s="723"/>
      <c r="I33" s="723"/>
      <c r="J33" s="723"/>
    </row>
    <row r="34" spans="1:11" ht="20.25" customHeight="1"/>
    <row r="35" spans="1:11">
      <c r="A35" s="156" t="s">
        <v>123</v>
      </c>
    </row>
    <row r="36" spans="1:11">
      <c r="A36" s="16" t="s">
        <v>124</v>
      </c>
    </row>
    <row r="37" spans="1:11">
      <c r="A37" s="729" t="str">
        <f>D30</f>
        <v>#GEMEINDE#</v>
      </c>
      <c r="B37" s="729"/>
      <c r="C37" s="729"/>
      <c r="D37" s="729"/>
      <c r="E37" s="729"/>
    </row>
    <row r="38" spans="1:11">
      <c r="A38" s="16" t="s">
        <v>125</v>
      </c>
      <c r="E38" s="730" t="s">
        <v>194</v>
      </c>
      <c r="F38" s="731"/>
      <c r="G38" s="111">
        <f>I.!B7</f>
        <v>2025</v>
      </c>
      <c r="H38" s="140"/>
    </row>
    <row r="39" spans="1:11">
      <c r="A39" s="16" t="s">
        <v>127</v>
      </c>
    </row>
    <row r="40" spans="1:11" ht="7.5" customHeight="1"/>
    <row r="41" spans="1:11" ht="15.75">
      <c r="A41" s="113"/>
      <c r="B41" s="732" t="e">
        <f>III.!N43</f>
        <v>#DIV/0!</v>
      </c>
      <c r="C41" s="732"/>
      <c r="D41" s="732"/>
      <c r="E41" s="732"/>
      <c r="F41" s="732"/>
      <c r="G41" s="114" t="s">
        <v>128</v>
      </c>
      <c r="H41" s="114"/>
      <c r="J41" s="114"/>
    </row>
    <row r="42" spans="1:11" ht="15.75">
      <c r="A42" s="115" t="s">
        <v>129</v>
      </c>
      <c r="B42" s="116"/>
      <c r="C42" s="116"/>
      <c r="D42" s="116"/>
      <c r="E42" s="116"/>
      <c r="F42" s="116"/>
      <c r="G42" s="114"/>
      <c r="H42" s="114"/>
      <c r="J42" s="114"/>
    </row>
    <row r="43" spans="1:11" ht="8.25" customHeight="1">
      <c r="A43" s="115"/>
      <c r="B43" s="116"/>
      <c r="C43" s="116"/>
      <c r="D43" s="116"/>
      <c r="E43" s="116"/>
      <c r="F43" s="116"/>
      <c r="G43" s="114"/>
      <c r="H43" s="114"/>
      <c r="J43" s="114"/>
    </row>
    <row r="44" spans="1:11" ht="15.75" customHeight="1">
      <c r="A44" s="733" t="e">
        <f>UPPER(B45)</f>
        <v>#DIV/0!</v>
      </c>
      <c r="B44" s="733"/>
      <c r="C44" s="733"/>
      <c r="D44" s="733"/>
      <c r="E44" s="733"/>
      <c r="F44" s="733"/>
      <c r="G44" s="733"/>
      <c r="H44" s="733"/>
      <c r="I44" s="733"/>
      <c r="J44" s="733"/>
      <c r="K44" s="733"/>
    </row>
    <row r="45" spans="1:11" ht="16.5" customHeight="1">
      <c r="A45" s="117" t="s">
        <v>129</v>
      </c>
      <c r="B45" s="118" t="e">
        <f>IF(B41&gt;=1000000000,"nur unter 1 Milliarde",IF(ABS(B41)&lt;1,"null",IF(B41&lt;0,"minus   ","")&amp;IF(B50=0,"",C50)&amp;IF(AND(B51=0,B52=0),"",D51)&amp;IF(B53=0,"",C53)&amp;IF(AND(B54=0,B55=0),"",D54)&amp;IF(B56=0,"",C56)&amp;IF(AND(B57=0,B58=0),"",IF(AND(B57=0,B58=1),"eins",D57))))&amp;IF(F56=0,"",IF(A45=1,H56,H57))</f>
        <v>#DIV/0!</v>
      </c>
      <c r="C45" s="119"/>
      <c r="D45" s="119"/>
      <c r="E45" s="119"/>
      <c r="F45" s="120"/>
      <c r="G45" s="120"/>
      <c r="H45" s="120"/>
      <c r="I45" s="157"/>
      <c r="J45" s="157"/>
    </row>
    <row r="46" spans="1:11" ht="15" hidden="1">
      <c r="A46" s="157"/>
      <c r="B46" s="158"/>
      <c r="C46" s="159"/>
      <c r="D46" s="157"/>
      <c r="E46" s="157"/>
      <c r="F46" s="157"/>
      <c r="G46" s="157"/>
      <c r="H46" s="157"/>
      <c r="I46" s="157"/>
      <c r="J46" s="157"/>
    </row>
    <row r="47" spans="1:11" ht="15" hidden="1">
      <c r="A47" s="157"/>
      <c r="B47" s="160" t="e">
        <f>SUBSTITUTE(SUBSTITUTE(SUBSTITUTE(SUBSTITUTE(SUBSTITUTE(SUBSTITUTE(SUBSTITUTE(SUBSTITUTE(B41,0,"Null   "),1,"Eins   "),2,"Zwo   "),3,"Drei   "),4,"Vier   "),5,"Fünf   "),6,"Sechs   "),7,"Sieben   ")</f>
        <v>#DIV/0!</v>
      </c>
      <c r="C47" s="159"/>
      <c r="D47" s="157"/>
      <c r="E47" s="157"/>
      <c r="F47" s="157"/>
      <c r="G47" s="157"/>
      <c r="H47" s="157"/>
      <c r="I47" s="157"/>
      <c r="J47" s="157"/>
    </row>
    <row r="48" spans="1:11" ht="14.25" hidden="1">
      <c r="A48" s="157"/>
      <c r="B48" s="157"/>
      <c r="C48" s="157"/>
      <c r="D48" s="157"/>
      <c r="E48" s="157"/>
      <c r="F48" s="157"/>
      <c r="G48" s="157"/>
      <c r="H48" s="157"/>
      <c r="I48" s="157"/>
      <c r="J48" s="157"/>
    </row>
    <row r="49" spans="1:11" ht="14.25" hidden="1">
      <c r="A49" s="157"/>
      <c r="B49" s="157"/>
      <c r="C49" s="157"/>
      <c r="D49" s="157"/>
      <c r="E49" s="157"/>
      <c r="F49" s="157"/>
      <c r="G49" s="161" t="e">
        <f>ABS(100*(MOD(B41,1)-(B41&lt;0)))</f>
        <v>#DIV/0!</v>
      </c>
      <c r="H49" s="157"/>
      <c r="I49" s="157"/>
      <c r="J49" s="157"/>
    </row>
    <row r="50" spans="1:11" ht="15" hidden="1">
      <c r="A50" s="157"/>
      <c r="B50" s="162" t="e">
        <f>VALUE(RIGHT(INT(ABS(B41)/100000000)))</f>
        <v>#DIV/0!</v>
      </c>
      <c r="C50" s="157" t="e">
        <f>IF(B50=1,"ein",IF(B50=2,"zwei",IF(B50=3,"drei",IF(B50=4,"vier",IF(B50=5,"fünf",IF(B50=6,"sechs",IF(B50=7,"sieben",IF(B50=8,"acht","neun"))))))))&amp;"hundert"&amp;IF(AND(B51=0,B52=0),"millionen","")</f>
        <v>#DIV/0!</v>
      </c>
      <c r="D50" s="157"/>
      <c r="E50" s="157"/>
      <c r="F50" s="157"/>
      <c r="G50" s="157" t="e">
        <f>ROUND(100*(ABS(B41)-INT(ABS(B41))),0)</f>
        <v>#DIV/0!</v>
      </c>
      <c r="H50" s="157"/>
      <c r="I50" s="157"/>
      <c r="J50" s="157"/>
    </row>
    <row r="51" spans="1:11" ht="15" hidden="1">
      <c r="A51" s="157"/>
      <c r="B51" s="162" t="e">
        <f>VALUE(RIGHT(INT(ABS(B41)/10000000)))</f>
        <v>#DIV/0!</v>
      </c>
      <c r="C51" s="157" t="e">
        <f>IF(B51=1,"zehn",IF(B51=2,"zwanzig",IF(B51=3,"dreißig",IF(B51=4,"vierzig",IF(B51=5,"fünfzig",IF(B51=6,"sechzig",IF(B51=7,"siebzig",IF(B51=8,"achtzig","neunzig"))))))))</f>
        <v>#DIV/0!</v>
      </c>
      <c r="D51" s="157" t="e">
        <f>IF(AND(B51=0,B52=1),"einemillion",IF(AND(B51=1,B52=1),"elf",IF(AND(B51=1,B52=2),"zwölf",IF(AND(B51=1,B52=6),"sechzehn",IF(AND(B51=1,B52=7),"siebzehn",IF(B52=0,C51,IF(B51=0,C52,C52&amp;IF(B51&gt;1,"und","")&amp;C51))))))&amp;"millionen")</f>
        <v>#DIV/0!</v>
      </c>
      <c r="E51" s="157"/>
      <c r="F51" s="157"/>
      <c r="G51" s="157"/>
      <c r="H51" s="157"/>
      <c r="I51" s="157"/>
      <c r="J51" s="157"/>
    </row>
    <row r="52" spans="1:11" ht="15" hidden="1">
      <c r="A52" s="157"/>
      <c r="B52" s="162" t="e">
        <f>VALUE(RIGHT(INT(ABS(B41)/1000000)))</f>
        <v>#DIV/0!</v>
      </c>
      <c r="C52" s="157" t="e">
        <f>IF(B52=1,"ein",IF(B52=2,"zwei",IF(B52=3,"drei",IF(B52=4,"vier",IF(B52=5,"fünf",IF(B52=6,"sechs",IF(B52=7,"sieben",IF(B52=8,"acht","neun"))))))))</f>
        <v>#DIV/0!</v>
      </c>
      <c r="D52" s="157"/>
      <c r="E52" s="157"/>
      <c r="F52" s="157"/>
      <c r="G52" s="157"/>
      <c r="H52" s="157"/>
      <c r="I52" s="157"/>
      <c r="J52" s="157"/>
    </row>
    <row r="53" spans="1:11" ht="15" hidden="1">
      <c r="A53" s="157"/>
      <c r="B53" s="162" t="e">
        <f>VALUE(RIGHT(INT(ABS(B41)/100000)))</f>
        <v>#DIV/0!</v>
      </c>
      <c r="C53" s="157" t="e">
        <f>IF(B53=1,"ein",IF(B53=2,"zwei",IF(B53=3,"drei",IF(B53=4,"vier",IF(B53=5,"fünf",IF(B53=6,"sechs",IF(B53=7,"sieben",IF(B53=8,"acht","neun"))))))))&amp;"hundert"&amp;IF(AND(B54=0,B55=0),"tausend","")</f>
        <v>#DIV/0!</v>
      </c>
      <c r="D53" s="157"/>
      <c r="E53" s="157"/>
      <c r="F53" s="157"/>
      <c r="G53" s="157"/>
      <c r="H53" s="157"/>
      <c r="I53" s="157"/>
      <c r="J53" s="157"/>
    </row>
    <row r="54" spans="1:11" ht="38.25" hidden="1" customHeight="1">
      <c r="A54" s="157"/>
      <c r="B54" s="162" t="e">
        <f>VALUE(RIGHT(INT(ABS(B41)/10000)))</f>
        <v>#DIV/0!</v>
      </c>
      <c r="C54" s="157" t="e">
        <f>IF(B54=1,"zehn",IF(B54=2,"zwanzig",IF(B54=3,"dreißig",IF(B54=4,"vierzig",IF(B54=5,"fünfzig",IF(B54=6,"sechzig",IF(B54=7,"siebzig",IF(B54=8,"achtzig","neunzig"))))))))</f>
        <v>#DIV/0!</v>
      </c>
      <c r="D54" s="157" t="e">
        <f>IF(AND(B54=1,B55=1),"elf",IF(AND(B54=1,B55=2),"zwölf",IF(AND(B54=1,B55=6),"sechzehn",IF(AND(B54=1,B55=7),"siebzehn",IF(B55=0,C54,IF(B54=0,C55,C55&amp;IF(B54&gt;1,"und","")&amp;C54))))))&amp;"tausend"</f>
        <v>#DIV/0!</v>
      </c>
      <c r="E54" s="157"/>
      <c r="F54" s="157"/>
      <c r="G54" s="157"/>
      <c r="H54" s="157"/>
      <c r="I54" s="157"/>
      <c r="J54" s="157"/>
      <c r="K54" s="140"/>
    </row>
    <row r="55" spans="1:11" ht="15" hidden="1">
      <c r="A55" s="157"/>
      <c r="B55" s="162" t="e">
        <f>VALUE(RIGHT(INT(ABS(B41)/1000)))</f>
        <v>#DIV/0!</v>
      </c>
      <c r="C55" s="157" t="e">
        <f>IF(B55=1,"ein",IF(B55=2,"zwei",IF(B55=3,"drei",IF(B55=4,"vier",IF(B55=5,"fünf",IF(B55=6,"sechs",IF(B55=7,"sieben",IF(B55=8,"acht","neun"))))))))</f>
        <v>#DIV/0!</v>
      </c>
      <c r="D55" s="157"/>
      <c r="E55" s="157"/>
      <c r="F55" s="157"/>
      <c r="G55" s="157"/>
      <c r="H55" s="157"/>
      <c r="I55" s="157"/>
      <c r="J55" s="157"/>
    </row>
    <row r="56" spans="1:11" ht="15" hidden="1">
      <c r="A56" s="157"/>
      <c r="B56" s="162" t="e">
        <f>VALUE(RIGHT(INT(ABS(B41)/100)))</f>
        <v>#DIV/0!</v>
      </c>
      <c r="C56" s="157" t="e">
        <f>IF(B56=1,"ein",IF(B56=2,"zwei",IF(B56=3,"drei",IF(B56=4,"vier",IF(B56=5,"fünf",IF(B56=6,"sechs",IF(B56=7,"sieben",IF(B56=8,"acht","neun"))))))))&amp;"hundert"</f>
        <v>#DIV/0!</v>
      </c>
      <c r="D56" s="157"/>
      <c r="E56" s="157"/>
      <c r="F56" s="163" t="e">
        <f>IF(A45=0,0,ROUND(100*(ABS(B41)-INT(ABS(B41))),0))</f>
        <v>#DIV/0!</v>
      </c>
      <c r="G56" s="157"/>
      <c r="H56" s="157" t="e">
        <f>TEXT(F56,"   00")&amp;"/100"</f>
        <v>#DIV/0!</v>
      </c>
      <c r="I56" s="157"/>
      <c r="J56" s="157"/>
    </row>
    <row r="57" spans="1:11" ht="15" hidden="1">
      <c r="A57" s="157"/>
      <c r="B57" s="162" t="e">
        <f>VALUE(RIGHT(INT(ABS(B41)/10)))</f>
        <v>#DIV/0!</v>
      </c>
      <c r="C57" s="157" t="e">
        <f>IF(B57=1,"zehn",IF(B57=2,"zwanzig",IF(B57=3,"dreißig",IF(B57=4,"vierzig",IF(B57=5,"fünfzig",IF(B57=6,"sechzig",IF(B57=7,"siebzig",IF(B57=8,"achtzig","neunzig"))))))))</f>
        <v>#DIV/0!</v>
      </c>
      <c r="D57" s="157" t="e">
        <f>IF(AND(B57=1,B58=1),"elf",IF(AND(B57=1,B58=2),"zwölf",IF(AND(B57=1,B58=6),"sechzehn",IF(AND(B57=1,B58=7),"siebzehn",IF(B58=0,C57,IF(B57=0,C58,C58&amp;IF(B57&gt;1,"und","")&amp;C57))))))</f>
        <v>#DIV/0!</v>
      </c>
      <c r="E57" s="157"/>
      <c r="F57" s="162" t="e">
        <f>VALUE(RIGHT(INT(ABS(F56)/10)))</f>
        <v>#DIV/0!</v>
      </c>
      <c r="G57" s="157" t="e">
        <f>IF(F57=1,"zehn",IF(F57=2,"zwanzig",IF(F57=3,"dreißig",IF(F57=4,"vierzig",IF(F57=5,"fünfzig",IF(F57=6,"sechzig",IF(F57=7,"siebzig",IF(F57=8,"achtzig","neunzig"))))))))</f>
        <v>#DIV/0!</v>
      </c>
      <c r="H57" s="157" t="e">
        <f>"    Komma "&amp;IF(F56&lt;10,"null ","")&amp;IF(F56=1,"eins",IF(AND(F57=1,F58=1),"elf",IF(AND(F57=1,F58=2),"zwölf",IF(AND(F57=1,F58=6),"sechzehn",IF(AND(F57=1,F58=7),"siebzehn",IF(F58=0,G57,IF(F57=0,G58,G58&amp;IF(F57&gt;1,"und","")&amp;G57)))))))</f>
        <v>#DIV/0!</v>
      </c>
      <c r="I57" s="157"/>
      <c r="J57" s="157"/>
    </row>
    <row r="58" spans="1:11" ht="15" hidden="1">
      <c r="A58" s="157"/>
      <c r="B58" s="162" t="e">
        <f>VALUE(RIGHT(INT(ABS(B41))))</f>
        <v>#DIV/0!</v>
      </c>
      <c r="C58" s="157" t="e">
        <f>IF(B58=1,"ein",IF(B58=2,"zwei",IF(B58=3,"drei",IF(B58=4,"vier",IF(B58=5,"fünf",IF(B58=6,"sechs",IF(B58=7,"sieben",IF(B58=8,"acht","neun"))))))))</f>
        <v>#DIV/0!</v>
      </c>
      <c r="D58" s="157"/>
      <c r="E58" s="157"/>
      <c r="F58" s="162" t="e">
        <f>VALUE(RIGHT(INT(ABS(F56))))</f>
        <v>#DIV/0!</v>
      </c>
      <c r="G58" s="157" t="e">
        <f>IF(F58=1,"ein",IF(F58=2,"zwei",IF(F58=3,"drei",IF(F58=4,"vier",IF(F58=5,"fünf",IF(F58=6,"sechs",IF(F58=7,"sieben",IF(F58=8,"acht","neun"))))))))</f>
        <v>#DIV/0!</v>
      </c>
      <c r="H58" s="157"/>
      <c r="I58" s="157"/>
      <c r="J58" s="157"/>
    </row>
    <row r="59" spans="1:11" hidden="1"/>
    <row r="60" spans="1:11" hidden="1">
      <c r="A60" s="755" t="s">
        <v>130</v>
      </c>
      <c r="B60" s="755"/>
      <c r="C60" s="755"/>
      <c r="D60" s="755"/>
      <c r="E60" s="755"/>
      <c r="F60" s="755"/>
      <c r="G60" s="755"/>
      <c r="H60" s="755"/>
      <c r="I60" s="755"/>
      <c r="J60" s="755"/>
      <c r="K60" s="755"/>
    </row>
    <row r="61" spans="1:11">
      <c r="A61" s="164" t="s">
        <v>130</v>
      </c>
      <c r="B61" s="164"/>
      <c r="C61" s="164"/>
      <c r="D61" s="164"/>
      <c r="E61" s="164"/>
      <c r="F61" s="164"/>
      <c r="G61" s="164"/>
      <c r="H61" s="164"/>
      <c r="I61" s="164"/>
      <c r="J61" s="164"/>
      <c r="K61" s="164"/>
    </row>
    <row r="62" spans="1:11">
      <c r="A62" s="164"/>
      <c r="B62" s="164"/>
      <c r="C62" s="164"/>
      <c r="D62" s="164"/>
      <c r="E62" s="164"/>
      <c r="F62" s="164"/>
      <c r="G62" s="164"/>
      <c r="H62" s="164"/>
      <c r="I62" s="164"/>
      <c r="J62" s="164"/>
      <c r="K62" s="164"/>
    </row>
    <row r="63" spans="1:11" ht="15.75" customHeight="1">
      <c r="A63" s="756" t="s">
        <v>131</v>
      </c>
      <c r="B63" s="756"/>
      <c r="C63" s="756"/>
      <c r="D63" s="756"/>
      <c r="E63" s="756"/>
      <c r="F63" s="756"/>
      <c r="G63" s="756"/>
      <c r="H63" s="756"/>
      <c r="I63" s="756"/>
      <c r="J63" s="756"/>
      <c r="K63" s="756"/>
    </row>
    <row r="64" spans="1:11" ht="11.25" customHeight="1">
      <c r="A64" s="756"/>
      <c r="B64" s="756"/>
      <c r="C64" s="756"/>
      <c r="D64" s="756"/>
      <c r="E64" s="756"/>
      <c r="F64" s="756"/>
      <c r="G64" s="756"/>
      <c r="H64" s="756"/>
      <c r="I64" s="756"/>
      <c r="J64" s="756"/>
      <c r="K64" s="756"/>
    </row>
    <row r="65" spans="1:11" ht="15.75">
      <c r="A65" s="165"/>
    </row>
    <row r="66" spans="1:11">
      <c r="A66" s="755" t="s">
        <v>132</v>
      </c>
      <c r="B66" s="755"/>
      <c r="C66" s="755"/>
      <c r="D66" s="755"/>
      <c r="E66" s="755"/>
      <c r="F66" s="755"/>
      <c r="G66" s="755"/>
      <c r="H66" s="755"/>
      <c r="I66" s="755"/>
      <c r="J66" s="755"/>
      <c r="K66" s="755"/>
    </row>
    <row r="67" spans="1:11" ht="28.5" customHeight="1">
      <c r="A67" s="757" t="s">
        <v>133</v>
      </c>
      <c r="B67" s="757"/>
      <c r="C67" s="757"/>
      <c r="D67" s="757"/>
      <c r="E67" s="757"/>
      <c r="F67" s="757"/>
      <c r="G67" s="757"/>
      <c r="H67" s="757"/>
      <c r="I67" s="757"/>
      <c r="J67" s="757"/>
      <c r="K67" s="757"/>
    </row>
    <row r="68" spans="1:11" ht="15.75" customHeight="1"/>
    <row r="69" spans="1:11">
      <c r="A69" s="755" t="s">
        <v>134</v>
      </c>
      <c r="B69" s="755"/>
      <c r="C69" s="755"/>
      <c r="D69" s="755"/>
      <c r="E69" s="755"/>
      <c r="F69" s="755"/>
      <c r="G69" s="755"/>
      <c r="H69" s="755"/>
      <c r="I69" s="755"/>
      <c r="J69" s="755"/>
      <c r="K69" s="755"/>
    </row>
    <row r="70" spans="1:11">
      <c r="A70" s="16" t="s">
        <v>135</v>
      </c>
      <c r="D70" s="750" t="str">
        <f>D30</f>
        <v>#GEMEINDE#</v>
      </c>
      <c r="E70" s="750"/>
      <c r="F70" s="750"/>
      <c r="G70" s="750"/>
      <c r="H70" s="750"/>
      <c r="I70" s="750"/>
      <c r="J70" s="750"/>
      <c r="K70" s="750"/>
    </row>
    <row r="71" spans="1:11">
      <c r="A71" s="16" t="s">
        <v>136</v>
      </c>
      <c r="D71" s="758">
        <f>III.!G7</f>
        <v>45809</v>
      </c>
      <c r="E71" s="758"/>
      <c r="F71" s="166" t="s">
        <v>137</v>
      </c>
    </row>
    <row r="72" spans="1:11">
      <c r="A72" s="16" t="s">
        <v>138</v>
      </c>
    </row>
    <row r="73" spans="1:11">
      <c r="A73" s="16" t="s">
        <v>139</v>
      </c>
    </row>
    <row r="77" spans="1:11">
      <c r="A77" s="75"/>
      <c r="B77" s="75"/>
      <c r="C77" s="75"/>
      <c r="D77" s="75"/>
      <c r="E77" s="75"/>
      <c r="F77" s="75"/>
      <c r="G77" s="75"/>
      <c r="H77" s="75"/>
      <c r="I77" s="75"/>
      <c r="J77" s="75"/>
      <c r="K77" s="75"/>
    </row>
    <row r="78" spans="1:11" ht="9.9499999999999993" customHeight="1">
      <c r="A78" s="167" t="s">
        <v>140</v>
      </c>
      <c r="B78" s="168"/>
      <c r="C78" s="168"/>
      <c r="D78" s="167" t="s">
        <v>141</v>
      </c>
      <c r="E78" s="168"/>
      <c r="F78" s="168"/>
      <c r="G78" s="167" t="s">
        <v>142</v>
      </c>
      <c r="H78" s="168"/>
      <c r="I78" s="168"/>
      <c r="J78" s="167" t="s">
        <v>143</v>
      </c>
      <c r="K78" s="168"/>
    </row>
    <row r="79" spans="1:11" ht="9.9499999999999993" customHeight="1">
      <c r="A79" s="168" t="s">
        <v>144</v>
      </c>
      <c r="B79" s="168"/>
      <c r="C79" s="168"/>
      <c r="D79" s="168" t="s">
        <v>145</v>
      </c>
      <c r="E79" s="168"/>
      <c r="F79" s="168"/>
      <c r="G79" s="168" t="s">
        <v>146</v>
      </c>
      <c r="H79" s="168"/>
      <c r="I79" s="168"/>
      <c r="J79" s="168" t="s">
        <v>147</v>
      </c>
      <c r="K79" s="168" t="s">
        <v>148</v>
      </c>
    </row>
    <row r="80" spans="1:11" ht="9.9499999999999993" customHeight="1">
      <c r="A80" s="168" t="s">
        <v>149</v>
      </c>
      <c r="B80" s="168"/>
      <c r="C80" s="168"/>
      <c r="D80" s="168" t="s">
        <v>150</v>
      </c>
      <c r="E80" s="168"/>
      <c r="F80" s="168"/>
      <c r="G80" s="168" t="s">
        <v>151</v>
      </c>
      <c r="H80" s="168"/>
      <c r="I80" s="168"/>
      <c r="J80" s="168" t="s">
        <v>152</v>
      </c>
      <c r="K80" s="168" t="s">
        <v>153</v>
      </c>
    </row>
    <row r="81" spans="1:11" ht="9.9499999999999993" customHeight="1">
      <c r="A81" s="168" t="s">
        <v>111</v>
      </c>
      <c r="B81" s="168"/>
      <c r="C81" s="168"/>
      <c r="D81" s="168" t="s">
        <v>154</v>
      </c>
      <c r="E81" s="168"/>
      <c r="F81" s="168"/>
      <c r="G81" s="168" t="s">
        <v>155</v>
      </c>
      <c r="H81" s="168"/>
      <c r="I81" s="168"/>
      <c r="J81" s="168" t="s">
        <v>156</v>
      </c>
      <c r="K81" s="168" t="s">
        <v>157</v>
      </c>
    </row>
    <row r="82" spans="1:11" ht="9.9499999999999993" customHeight="1">
      <c r="A82" s="168"/>
      <c r="B82" s="168"/>
      <c r="C82" s="168"/>
      <c r="D82" s="168"/>
      <c r="E82" s="168"/>
      <c r="F82" s="168"/>
      <c r="G82" s="168"/>
      <c r="H82" s="168"/>
      <c r="I82" s="168"/>
      <c r="J82" s="168"/>
      <c r="K82" s="168"/>
    </row>
    <row r="83" spans="1:11" ht="9.9499999999999993" customHeight="1">
      <c r="A83" s="168" t="s">
        <v>158</v>
      </c>
      <c r="B83" s="168"/>
      <c r="C83" s="168"/>
      <c r="D83" s="168"/>
      <c r="E83" s="168"/>
      <c r="F83" s="168"/>
      <c r="G83" s="168"/>
      <c r="H83" s="168"/>
      <c r="I83" s="168"/>
      <c r="J83" s="168"/>
      <c r="K83" s="168"/>
    </row>
    <row r="84" spans="1:11" ht="66.75" customHeight="1">
      <c r="A84" s="728" t="s">
        <v>239</v>
      </c>
      <c r="B84" s="728"/>
      <c r="C84" s="728"/>
      <c r="D84" s="728"/>
      <c r="E84" s="728"/>
      <c r="F84" s="728"/>
      <c r="G84" s="728"/>
      <c r="H84" s="728"/>
      <c r="I84" s="728"/>
      <c r="J84" s="728"/>
      <c r="K84" s="728"/>
    </row>
    <row r="85" spans="1:11" ht="15.75" customHeight="1">
      <c r="A85" s="169"/>
      <c r="B85" s="170"/>
      <c r="C85" s="170"/>
      <c r="D85" s="759"/>
      <c r="E85" s="760"/>
      <c r="F85" s="130"/>
      <c r="G85" s="170"/>
      <c r="H85" s="170"/>
      <c r="I85" s="170"/>
      <c r="J85" s="170"/>
      <c r="K85" s="170"/>
    </row>
    <row r="86" spans="1:11" ht="30" customHeight="1">
      <c r="A86" s="757" t="s">
        <v>159</v>
      </c>
      <c r="B86" s="757"/>
      <c r="C86" s="757"/>
      <c r="D86" s="757"/>
      <c r="E86" s="757"/>
      <c r="F86" s="757"/>
      <c r="G86" s="757"/>
      <c r="H86" s="757"/>
      <c r="I86" s="757"/>
      <c r="J86" s="757"/>
      <c r="K86" s="757"/>
    </row>
    <row r="87" spans="1:11" ht="39" customHeight="1">
      <c r="A87" s="757" t="s">
        <v>160</v>
      </c>
      <c r="B87" s="757"/>
      <c r="C87" s="757"/>
      <c r="D87" s="757"/>
      <c r="E87" s="757"/>
      <c r="F87" s="757"/>
      <c r="G87" s="757"/>
      <c r="H87" s="757"/>
      <c r="I87" s="757"/>
      <c r="J87" s="757"/>
      <c r="K87" s="757"/>
    </row>
    <row r="89" spans="1:11">
      <c r="A89" s="755" t="s">
        <v>161</v>
      </c>
      <c r="B89" s="755"/>
      <c r="C89" s="755"/>
      <c r="D89" s="755"/>
      <c r="E89" s="755"/>
      <c r="F89" s="755"/>
      <c r="G89" s="755"/>
      <c r="H89" s="755"/>
      <c r="I89" s="755"/>
      <c r="J89" s="755"/>
      <c r="K89" s="755"/>
    </row>
    <row r="90" spans="1:11">
      <c r="A90" s="16" t="s">
        <v>162</v>
      </c>
      <c r="D90" s="761" t="e">
        <f>B41</f>
        <v>#DIV/0!</v>
      </c>
      <c r="E90" s="761"/>
      <c r="F90" s="16" t="s">
        <v>216</v>
      </c>
    </row>
    <row r="91" spans="1:11">
      <c r="B91" s="750"/>
      <c r="C91" s="750"/>
      <c r="H91" s="171"/>
    </row>
    <row r="92" spans="1:11">
      <c r="A92" s="16" t="s">
        <v>163</v>
      </c>
      <c r="B92" s="762">
        <f>Kita!C7</f>
        <v>0</v>
      </c>
      <c r="C92" s="750"/>
      <c r="G92" s="16" t="s">
        <v>164</v>
      </c>
      <c r="H92" s="750">
        <f>Kita!C8</f>
        <v>0</v>
      </c>
      <c r="I92" s="750"/>
      <c r="J92" s="750"/>
      <c r="K92" s="750"/>
    </row>
    <row r="93" spans="1:11">
      <c r="B93" s="750"/>
      <c r="C93" s="750"/>
      <c r="G93" s="16" t="s">
        <v>165</v>
      </c>
      <c r="H93" s="750">
        <f>Kita!C9</f>
        <v>0</v>
      </c>
      <c r="I93" s="750"/>
      <c r="J93" s="750"/>
      <c r="K93" s="750"/>
    </row>
    <row r="95" spans="1:11">
      <c r="A95" s="156" t="s">
        <v>166</v>
      </c>
    </row>
    <row r="97" spans="1:11">
      <c r="A97" s="156" t="s">
        <v>167</v>
      </c>
    </row>
    <row r="99" spans="1:11" ht="39.75" customHeight="1">
      <c r="A99" s="172" t="s">
        <v>168</v>
      </c>
      <c r="B99" s="757" t="s">
        <v>169</v>
      </c>
      <c r="C99" s="757"/>
      <c r="D99" s="757"/>
      <c r="E99" s="757"/>
      <c r="F99" s="757"/>
      <c r="G99" s="757"/>
      <c r="H99" s="757"/>
      <c r="I99" s="757"/>
      <c r="J99" s="757"/>
      <c r="K99" s="757"/>
    </row>
    <row r="100" spans="1:11" ht="15.75">
      <c r="B100" s="173"/>
      <c r="C100" s="174"/>
      <c r="D100" s="174"/>
      <c r="E100" s="174"/>
      <c r="F100" s="174"/>
      <c r="G100" s="174"/>
      <c r="H100" s="174"/>
      <c r="I100" s="174"/>
      <c r="J100" s="174"/>
      <c r="K100" s="174"/>
    </row>
    <row r="101" spans="1:11" ht="81.75" customHeight="1">
      <c r="A101" s="172" t="s">
        <v>170</v>
      </c>
      <c r="B101" s="738" t="s">
        <v>171</v>
      </c>
      <c r="C101" s="738"/>
      <c r="D101" s="738"/>
      <c r="E101" s="738"/>
      <c r="F101" s="738"/>
      <c r="G101" s="738"/>
      <c r="H101" s="738"/>
      <c r="I101" s="738"/>
      <c r="J101" s="738"/>
      <c r="K101" s="738"/>
    </row>
    <row r="102" spans="1:11" ht="15.75">
      <c r="B102" s="763"/>
      <c r="C102" s="763"/>
      <c r="D102" s="763"/>
      <c r="E102" s="763"/>
      <c r="F102" s="763"/>
      <c r="G102" s="763"/>
      <c r="H102" s="763"/>
      <c r="I102" s="763"/>
      <c r="J102" s="763"/>
      <c r="K102" s="763"/>
    </row>
    <row r="103" spans="1:11" ht="15.75">
      <c r="A103" s="156" t="s">
        <v>172</v>
      </c>
      <c r="B103" s="174"/>
      <c r="C103" s="174"/>
      <c r="D103" s="174"/>
      <c r="E103" s="174"/>
      <c r="F103" s="174"/>
      <c r="G103" s="174"/>
      <c r="H103" s="174"/>
      <c r="I103" s="174"/>
      <c r="J103" s="174"/>
      <c r="K103" s="174"/>
    </row>
    <row r="104" spans="1:11" ht="15.75">
      <c r="B104" s="174"/>
      <c r="C104" s="174"/>
      <c r="D104" s="174"/>
      <c r="E104" s="174"/>
      <c r="F104" s="174"/>
      <c r="G104" s="174"/>
      <c r="H104" s="174"/>
      <c r="I104" s="174"/>
      <c r="J104" s="174"/>
      <c r="K104" s="174"/>
    </row>
    <row r="105" spans="1:11" ht="28.5" customHeight="1">
      <c r="A105" s="172" t="s">
        <v>173</v>
      </c>
      <c r="B105" s="757" t="s">
        <v>174</v>
      </c>
      <c r="C105" s="757"/>
      <c r="D105" s="757"/>
      <c r="E105" s="757"/>
      <c r="F105" s="757"/>
      <c r="G105" s="757"/>
      <c r="H105" s="757"/>
      <c r="I105" s="757"/>
      <c r="J105" s="757"/>
      <c r="K105" s="757"/>
    </row>
    <row r="106" spans="1:11" ht="15" customHeight="1">
      <c r="A106" s="172"/>
      <c r="B106" s="169" t="s">
        <v>175</v>
      </c>
      <c r="C106" s="170"/>
      <c r="D106" s="170"/>
      <c r="E106" s="170"/>
      <c r="F106" s="170"/>
      <c r="G106" s="170"/>
      <c r="H106" s="170"/>
      <c r="I106" s="759">
        <f>III.!G7</f>
        <v>45809</v>
      </c>
      <c r="J106" s="759"/>
      <c r="K106" s="170"/>
    </row>
    <row r="107" spans="1:11" ht="13.5" customHeight="1">
      <c r="A107" s="172"/>
      <c r="B107" s="169" t="s">
        <v>176</v>
      </c>
      <c r="C107" s="170"/>
      <c r="D107" s="170"/>
      <c r="E107" s="170"/>
      <c r="F107" s="170"/>
      <c r="G107" s="170"/>
      <c r="H107" s="170"/>
      <c r="I107" s="170"/>
      <c r="J107" s="170"/>
      <c r="K107" s="170"/>
    </row>
    <row r="109" spans="1:11" ht="67.5" customHeight="1">
      <c r="A109" s="172" t="s">
        <v>177</v>
      </c>
      <c r="B109" s="738" t="s">
        <v>178</v>
      </c>
      <c r="C109" s="738"/>
      <c r="D109" s="738"/>
      <c r="E109" s="738"/>
      <c r="F109" s="738"/>
      <c r="G109" s="738"/>
      <c r="H109" s="738"/>
      <c r="I109" s="738"/>
      <c r="J109" s="738"/>
      <c r="K109" s="738"/>
    </row>
    <row r="111" spans="1:11">
      <c r="A111" s="156" t="s">
        <v>179</v>
      </c>
    </row>
    <row r="113" spans="1:11" ht="87" customHeight="1">
      <c r="A113" s="172" t="s">
        <v>180</v>
      </c>
      <c r="B113" s="738" t="s">
        <v>181</v>
      </c>
      <c r="C113" s="738"/>
      <c r="D113" s="738"/>
      <c r="E113" s="738"/>
      <c r="F113" s="738"/>
      <c r="G113" s="738"/>
      <c r="H113" s="738"/>
      <c r="I113" s="738"/>
      <c r="J113" s="738"/>
      <c r="K113" s="738"/>
    </row>
    <row r="114" spans="1:11" ht="15.75">
      <c r="A114" s="141"/>
      <c r="B114" s="763" t="s">
        <v>182</v>
      </c>
      <c r="C114" s="763"/>
      <c r="D114" s="763"/>
      <c r="E114" s="763"/>
      <c r="F114" s="763"/>
      <c r="G114" s="763"/>
      <c r="H114" s="763"/>
      <c r="I114" s="763"/>
      <c r="J114" s="763"/>
      <c r="K114" s="763"/>
    </row>
    <row r="115" spans="1:11" ht="39.75" customHeight="1">
      <c r="A115" s="172" t="s">
        <v>183</v>
      </c>
      <c r="B115" s="764" t="s">
        <v>184</v>
      </c>
      <c r="C115" s="764"/>
      <c r="D115" s="764"/>
      <c r="E115" s="764"/>
      <c r="F115" s="764"/>
      <c r="G115" s="764"/>
      <c r="H115" s="764"/>
      <c r="I115" s="764"/>
      <c r="J115" s="764"/>
      <c r="K115" s="764"/>
    </row>
    <row r="116" spans="1:11" ht="15.75">
      <c r="A116" s="141"/>
      <c r="B116" s="174" t="s">
        <v>185</v>
      </c>
      <c r="C116" s="174"/>
      <c r="D116" s="174"/>
      <c r="E116" s="174"/>
      <c r="F116" s="174"/>
      <c r="G116" s="174"/>
      <c r="H116" s="174"/>
      <c r="I116" s="174"/>
      <c r="J116" s="174"/>
      <c r="K116" s="174"/>
    </row>
    <row r="117" spans="1:11" ht="72" customHeight="1">
      <c r="A117" s="172" t="s">
        <v>186</v>
      </c>
      <c r="B117" s="738" t="s">
        <v>187</v>
      </c>
      <c r="C117" s="738"/>
      <c r="D117" s="738"/>
      <c r="E117" s="738"/>
      <c r="F117" s="738"/>
      <c r="G117" s="738"/>
      <c r="H117" s="738"/>
      <c r="I117" s="738"/>
      <c r="J117" s="738"/>
      <c r="K117" s="738"/>
    </row>
    <row r="118" spans="1:11" ht="40.5" customHeight="1">
      <c r="A118" s="141"/>
      <c r="B118" s="763"/>
      <c r="C118" s="763"/>
      <c r="D118" s="763"/>
      <c r="E118" s="763"/>
      <c r="F118" s="763"/>
      <c r="G118" s="763"/>
      <c r="H118" s="763"/>
      <c r="I118" s="763"/>
      <c r="J118" s="763"/>
      <c r="K118" s="763"/>
    </row>
    <row r="119" spans="1:11" ht="15.75">
      <c r="A119" s="175" t="s">
        <v>188</v>
      </c>
      <c r="B119" s="174"/>
      <c r="C119" s="174"/>
      <c r="D119" s="174"/>
      <c r="E119" s="174"/>
      <c r="F119" s="174"/>
      <c r="G119" s="174"/>
      <c r="H119" s="174"/>
      <c r="I119" s="174"/>
      <c r="J119" s="174"/>
      <c r="K119" s="174"/>
    </row>
    <row r="120" spans="1:11" ht="55.5" customHeight="1">
      <c r="A120" s="738" t="s">
        <v>207</v>
      </c>
      <c r="B120" s="738"/>
      <c r="C120" s="738"/>
      <c r="D120" s="738"/>
      <c r="E120" s="738"/>
      <c r="F120" s="738"/>
      <c r="G120" s="738"/>
      <c r="H120" s="738"/>
      <c r="I120" s="738"/>
      <c r="J120" s="738"/>
      <c r="K120" s="738"/>
    </row>
    <row r="121" spans="1:11" ht="15">
      <c r="A121" s="141"/>
      <c r="B121" s="765"/>
      <c r="C121" s="765"/>
      <c r="D121" s="765"/>
      <c r="E121" s="765"/>
      <c r="F121" s="765"/>
      <c r="G121" s="765"/>
      <c r="H121" s="765"/>
      <c r="I121" s="765"/>
      <c r="J121" s="765"/>
      <c r="K121" s="765"/>
    </row>
    <row r="122" spans="1:11">
      <c r="A122" s="141"/>
    </row>
    <row r="123" spans="1:11">
      <c r="A123" s="141" t="s">
        <v>189</v>
      </c>
    </row>
    <row r="124" spans="1:11">
      <c r="A124" s="141" t="s">
        <v>190</v>
      </c>
    </row>
    <row r="129" spans="1:3">
      <c r="A129" s="142" t="s">
        <v>231</v>
      </c>
    </row>
    <row r="130" spans="1:3">
      <c r="A130" s="142" t="s">
        <v>232</v>
      </c>
    </row>
    <row r="131" spans="1:3">
      <c r="A131" s="16" t="s">
        <v>233</v>
      </c>
    </row>
    <row r="135" spans="1:3">
      <c r="A135" s="16" t="s">
        <v>191</v>
      </c>
      <c r="B135" s="94" t="s">
        <v>192</v>
      </c>
    </row>
    <row r="136" spans="1:3">
      <c r="B136" s="750"/>
      <c r="C136" s="750"/>
    </row>
    <row r="173" spans="1:11">
      <c r="A173" s="140"/>
      <c r="B173" s="140"/>
      <c r="C173" s="140"/>
      <c r="D173" s="140"/>
      <c r="E173" s="140"/>
      <c r="F173" s="140"/>
      <c r="G173" s="140"/>
      <c r="H173" s="140"/>
      <c r="I173" s="140"/>
      <c r="J173" s="140"/>
      <c r="K173" s="140"/>
    </row>
  </sheetData>
  <sheetProtection sheet="1" objects="1" scenarios="1"/>
  <mergeCells count="46">
    <mergeCell ref="B136:C136"/>
    <mergeCell ref="B102:K102"/>
    <mergeCell ref="B105:K105"/>
    <mergeCell ref="I106:J106"/>
    <mergeCell ref="B109:K109"/>
    <mergeCell ref="B113:K113"/>
    <mergeCell ref="B114:K114"/>
    <mergeCell ref="B115:K115"/>
    <mergeCell ref="B117:K117"/>
    <mergeCell ref="B118:K118"/>
    <mergeCell ref="A120:K120"/>
    <mergeCell ref="B121:K121"/>
    <mergeCell ref="B101:K101"/>
    <mergeCell ref="D85:E85"/>
    <mergeCell ref="A86:K86"/>
    <mergeCell ref="A87:K87"/>
    <mergeCell ref="A89:K89"/>
    <mergeCell ref="D90:E90"/>
    <mergeCell ref="B91:C91"/>
    <mergeCell ref="B92:C92"/>
    <mergeCell ref="H92:K92"/>
    <mergeCell ref="B93:C93"/>
    <mergeCell ref="H93:K93"/>
    <mergeCell ref="B99:K99"/>
    <mergeCell ref="A84:K84"/>
    <mergeCell ref="A37:E37"/>
    <mergeCell ref="E38:F38"/>
    <mergeCell ref="B41:F41"/>
    <mergeCell ref="A44:K44"/>
    <mergeCell ref="A60:K60"/>
    <mergeCell ref="A63:K64"/>
    <mergeCell ref="A66:K66"/>
    <mergeCell ref="A67:K67"/>
    <mergeCell ref="A69:K69"/>
    <mergeCell ref="D70:K70"/>
    <mergeCell ref="D71:E71"/>
    <mergeCell ref="C33:J33"/>
    <mergeCell ref="A11:E11"/>
    <mergeCell ref="A12:E12"/>
    <mergeCell ref="A15:E15"/>
    <mergeCell ref="A16:E16"/>
    <mergeCell ref="A17:E17"/>
    <mergeCell ref="E24:G24"/>
    <mergeCell ref="A29:K29"/>
    <mergeCell ref="D30:J30"/>
    <mergeCell ref="D31:J31"/>
  </mergeCells>
  <pageMargins left="0.7" right="0.7" top="0.78740157499999996" bottom="0.78740157499999996" header="0.3" footer="0.3"/>
  <pageSetup paperSize="9" scale="79" orientation="portrait" r:id="rId1"/>
  <rowBreaks count="2" manualBreakCount="2">
    <brk id="83" max="16383" man="1"/>
    <brk id="118" max="16383" man="1"/>
  </rowBreaks>
  <drawing r:id="rId2"/>
</worksheet>
</file>

<file path=xl/worksheets/sheet13.xml><?xml version="1.0" encoding="utf-8"?>
<worksheet xmlns="http://schemas.openxmlformats.org/spreadsheetml/2006/main" xmlns:r="http://schemas.openxmlformats.org/officeDocument/2006/relationships">
  <sheetPr>
    <tabColor rgb="FFFF0000"/>
  </sheetPr>
  <dimension ref="A1:M173"/>
  <sheetViews>
    <sheetView workbookViewId="0">
      <selection activeCell="L16" sqref="L16"/>
    </sheetView>
  </sheetViews>
  <sheetFormatPr baseColWidth="10" defaultColWidth="11.42578125" defaultRowHeight="12.75"/>
  <cols>
    <col min="1" max="1" width="11.42578125" style="16"/>
    <col min="2" max="2" width="6" style="16" customWidth="1"/>
    <col min="3" max="3" width="14.42578125" style="16" customWidth="1"/>
    <col min="4" max="4" width="6.42578125" style="16" customWidth="1"/>
    <col min="5" max="5" width="10.42578125" style="16" customWidth="1"/>
    <col min="6" max="6" width="3.85546875" style="16" customWidth="1"/>
    <col min="7" max="7" width="11.28515625" style="16" customWidth="1"/>
    <col min="8" max="8" width="7.7109375" style="16" customWidth="1"/>
    <col min="9" max="9" width="10.28515625" style="16" customWidth="1"/>
    <col min="10" max="10" width="11.42578125" style="16"/>
    <col min="11" max="11" width="12.28515625" style="16" customWidth="1"/>
    <col min="12" max="257" width="11.42578125" style="16"/>
    <col min="258" max="258" width="6" style="16" customWidth="1"/>
    <col min="259" max="259" width="14.42578125" style="16" customWidth="1"/>
    <col min="260" max="260" width="6.42578125" style="16" customWidth="1"/>
    <col min="261" max="261" width="10.42578125" style="16" customWidth="1"/>
    <col min="262" max="262" width="3.85546875" style="16" customWidth="1"/>
    <col min="263" max="263" width="11.28515625" style="16" customWidth="1"/>
    <col min="264" max="264" width="7.7109375" style="16" customWidth="1"/>
    <col min="265" max="265" width="10.28515625" style="16" customWidth="1"/>
    <col min="266" max="266" width="11.42578125" style="16"/>
    <col min="267" max="267" width="12.28515625" style="16" customWidth="1"/>
    <col min="268" max="513" width="11.42578125" style="16"/>
    <col min="514" max="514" width="6" style="16" customWidth="1"/>
    <col min="515" max="515" width="14.42578125" style="16" customWidth="1"/>
    <col min="516" max="516" width="6.42578125" style="16" customWidth="1"/>
    <col min="517" max="517" width="10.42578125" style="16" customWidth="1"/>
    <col min="518" max="518" width="3.85546875" style="16" customWidth="1"/>
    <col min="519" max="519" width="11.28515625" style="16" customWidth="1"/>
    <col min="520" max="520" width="7.7109375" style="16" customWidth="1"/>
    <col min="521" max="521" width="10.28515625" style="16" customWidth="1"/>
    <col min="522" max="522" width="11.42578125" style="16"/>
    <col min="523" max="523" width="12.28515625" style="16" customWidth="1"/>
    <col min="524" max="769" width="11.42578125" style="16"/>
    <col min="770" max="770" width="6" style="16" customWidth="1"/>
    <col min="771" max="771" width="14.42578125" style="16" customWidth="1"/>
    <col min="772" max="772" width="6.42578125" style="16" customWidth="1"/>
    <col min="773" max="773" width="10.42578125" style="16" customWidth="1"/>
    <col min="774" max="774" width="3.85546875" style="16" customWidth="1"/>
    <col min="775" max="775" width="11.28515625" style="16" customWidth="1"/>
    <col min="776" max="776" width="7.7109375" style="16" customWidth="1"/>
    <col min="777" max="777" width="10.28515625" style="16" customWidth="1"/>
    <col min="778" max="778" width="11.42578125" style="16"/>
    <col min="779" max="779" width="12.28515625" style="16" customWidth="1"/>
    <col min="780" max="1025" width="11.42578125" style="16"/>
    <col min="1026" max="1026" width="6" style="16" customWidth="1"/>
    <col min="1027" max="1027" width="14.42578125" style="16" customWidth="1"/>
    <col min="1028" max="1028" width="6.42578125" style="16" customWidth="1"/>
    <col min="1029" max="1029" width="10.42578125" style="16" customWidth="1"/>
    <col min="1030" max="1030" width="3.85546875" style="16" customWidth="1"/>
    <col min="1031" max="1031" width="11.28515625" style="16" customWidth="1"/>
    <col min="1032" max="1032" width="7.7109375" style="16" customWidth="1"/>
    <col min="1033" max="1033" width="10.28515625" style="16" customWidth="1"/>
    <col min="1034" max="1034" width="11.42578125" style="16"/>
    <col min="1035" max="1035" width="12.28515625" style="16" customWidth="1"/>
    <col min="1036" max="1281" width="11.42578125" style="16"/>
    <col min="1282" max="1282" width="6" style="16" customWidth="1"/>
    <col min="1283" max="1283" width="14.42578125" style="16" customWidth="1"/>
    <col min="1284" max="1284" width="6.42578125" style="16" customWidth="1"/>
    <col min="1285" max="1285" width="10.42578125" style="16" customWidth="1"/>
    <col min="1286" max="1286" width="3.85546875" style="16" customWidth="1"/>
    <col min="1287" max="1287" width="11.28515625" style="16" customWidth="1"/>
    <col min="1288" max="1288" width="7.7109375" style="16" customWidth="1"/>
    <col min="1289" max="1289" width="10.28515625" style="16" customWidth="1"/>
    <col min="1290" max="1290" width="11.42578125" style="16"/>
    <col min="1291" max="1291" width="12.28515625" style="16" customWidth="1"/>
    <col min="1292" max="1537" width="11.42578125" style="16"/>
    <col min="1538" max="1538" width="6" style="16" customWidth="1"/>
    <col min="1539" max="1539" width="14.42578125" style="16" customWidth="1"/>
    <col min="1540" max="1540" width="6.42578125" style="16" customWidth="1"/>
    <col min="1541" max="1541" width="10.42578125" style="16" customWidth="1"/>
    <col min="1542" max="1542" width="3.85546875" style="16" customWidth="1"/>
    <col min="1543" max="1543" width="11.28515625" style="16" customWidth="1"/>
    <col min="1544" max="1544" width="7.7109375" style="16" customWidth="1"/>
    <col min="1545" max="1545" width="10.28515625" style="16" customWidth="1"/>
    <col min="1546" max="1546" width="11.42578125" style="16"/>
    <col min="1547" max="1547" width="12.28515625" style="16" customWidth="1"/>
    <col min="1548" max="1793" width="11.42578125" style="16"/>
    <col min="1794" max="1794" width="6" style="16" customWidth="1"/>
    <col min="1795" max="1795" width="14.42578125" style="16" customWidth="1"/>
    <col min="1796" max="1796" width="6.42578125" style="16" customWidth="1"/>
    <col min="1797" max="1797" width="10.42578125" style="16" customWidth="1"/>
    <col min="1798" max="1798" width="3.85546875" style="16" customWidth="1"/>
    <col min="1799" max="1799" width="11.28515625" style="16" customWidth="1"/>
    <col min="1800" max="1800" width="7.7109375" style="16" customWidth="1"/>
    <col min="1801" max="1801" width="10.28515625" style="16" customWidth="1"/>
    <col min="1802" max="1802" width="11.42578125" style="16"/>
    <col min="1803" max="1803" width="12.28515625" style="16" customWidth="1"/>
    <col min="1804" max="2049" width="11.42578125" style="16"/>
    <col min="2050" max="2050" width="6" style="16" customWidth="1"/>
    <col min="2051" max="2051" width="14.42578125" style="16" customWidth="1"/>
    <col min="2052" max="2052" width="6.42578125" style="16" customWidth="1"/>
    <col min="2053" max="2053" width="10.42578125" style="16" customWidth="1"/>
    <col min="2054" max="2054" width="3.85546875" style="16" customWidth="1"/>
    <col min="2055" max="2055" width="11.28515625" style="16" customWidth="1"/>
    <col min="2056" max="2056" width="7.7109375" style="16" customWidth="1"/>
    <col min="2057" max="2057" width="10.28515625" style="16" customWidth="1"/>
    <col min="2058" max="2058" width="11.42578125" style="16"/>
    <col min="2059" max="2059" width="12.28515625" style="16" customWidth="1"/>
    <col min="2060" max="2305" width="11.42578125" style="16"/>
    <col min="2306" max="2306" width="6" style="16" customWidth="1"/>
    <col min="2307" max="2307" width="14.42578125" style="16" customWidth="1"/>
    <col min="2308" max="2308" width="6.42578125" style="16" customWidth="1"/>
    <col min="2309" max="2309" width="10.42578125" style="16" customWidth="1"/>
    <col min="2310" max="2310" width="3.85546875" style="16" customWidth="1"/>
    <col min="2311" max="2311" width="11.28515625" style="16" customWidth="1"/>
    <col min="2312" max="2312" width="7.7109375" style="16" customWidth="1"/>
    <col min="2313" max="2313" width="10.28515625" style="16" customWidth="1"/>
    <col min="2314" max="2314" width="11.42578125" style="16"/>
    <col min="2315" max="2315" width="12.28515625" style="16" customWidth="1"/>
    <col min="2316" max="2561" width="11.42578125" style="16"/>
    <col min="2562" max="2562" width="6" style="16" customWidth="1"/>
    <col min="2563" max="2563" width="14.42578125" style="16" customWidth="1"/>
    <col min="2564" max="2564" width="6.42578125" style="16" customWidth="1"/>
    <col min="2565" max="2565" width="10.42578125" style="16" customWidth="1"/>
    <col min="2566" max="2566" width="3.85546875" style="16" customWidth="1"/>
    <col min="2567" max="2567" width="11.28515625" style="16" customWidth="1"/>
    <col min="2568" max="2568" width="7.7109375" style="16" customWidth="1"/>
    <col min="2569" max="2569" width="10.28515625" style="16" customWidth="1"/>
    <col min="2570" max="2570" width="11.42578125" style="16"/>
    <col min="2571" max="2571" width="12.28515625" style="16" customWidth="1"/>
    <col min="2572" max="2817" width="11.42578125" style="16"/>
    <col min="2818" max="2818" width="6" style="16" customWidth="1"/>
    <col min="2819" max="2819" width="14.42578125" style="16" customWidth="1"/>
    <col min="2820" max="2820" width="6.42578125" style="16" customWidth="1"/>
    <col min="2821" max="2821" width="10.42578125" style="16" customWidth="1"/>
    <col min="2822" max="2822" width="3.85546875" style="16" customWidth="1"/>
    <col min="2823" max="2823" width="11.28515625" style="16" customWidth="1"/>
    <col min="2824" max="2824" width="7.7109375" style="16" customWidth="1"/>
    <col min="2825" max="2825" width="10.28515625" style="16" customWidth="1"/>
    <col min="2826" max="2826" width="11.42578125" style="16"/>
    <col min="2827" max="2827" width="12.28515625" style="16" customWidth="1"/>
    <col min="2828" max="3073" width="11.42578125" style="16"/>
    <col min="3074" max="3074" width="6" style="16" customWidth="1"/>
    <col min="3075" max="3075" width="14.42578125" style="16" customWidth="1"/>
    <col min="3076" max="3076" width="6.42578125" style="16" customWidth="1"/>
    <col min="3077" max="3077" width="10.42578125" style="16" customWidth="1"/>
    <col min="3078" max="3078" width="3.85546875" style="16" customWidth="1"/>
    <col min="3079" max="3079" width="11.28515625" style="16" customWidth="1"/>
    <col min="3080" max="3080" width="7.7109375" style="16" customWidth="1"/>
    <col min="3081" max="3081" width="10.28515625" style="16" customWidth="1"/>
    <col min="3082" max="3082" width="11.42578125" style="16"/>
    <col min="3083" max="3083" width="12.28515625" style="16" customWidth="1"/>
    <col min="3084" max="3329" width="11.42578125" style="16"/>
    <col min="3330" max="3330" width="6" style="16" customWidth="1"/>
    <col min="3331" max="3331" width="14.42578125" style="16" customWidth="1"/>
    <col min="3332" max="3332" width="6.42578125" style="16" customWidth="1"/>
    <col min="3333" max="3333" width="10.42578125" style="16" customWidth="1"/>
    <col min="3334" max="3334" width="3.85546875" style="16" customWidth="1"/>
    <col min="3335" max="3335" width="11.28515625" style="16" customWidth="1"/>
    <col min="3336" max="3336" width="7.7109375" style="16" customWidth="1"/>
    <col min="3337" max="3337" width="10.28515625" style="16" customWidth="1"/>
    <col min="3338" max="3338" width="11.42578125" style="16"/>
    <col min="3339" max="3339" width="12.28515625" style="16" customWidth="1"/>
    <col min="3340" max="3585" width="11.42578125" style="16"/>
    <col min="3586" max="3586" width="6" style="16" customWidth="1"/>
    <col min="3587" max="3587" width="14.42578125" style="16" customWidth="1"/>
    <col min="3588" max="3588" width="6.42578125" style="16" customWidth="1"/>
    <col min="3589" max="3589" width="10.42578125" style="16" customWidth="1"/>
    <col min="3590" max="3590" width="3.85546875" style="16" customWidth="1"/>
    <col min="3591" max="3591" width="11.28515625" style="16" customWidth="1"/>
    <col min="3592" max="3592" width="7.7109375" style="16" customWidth="1"/>
    <col min="3593" max="3593" width="10.28515625" style="16" customWidth="1"/>
    <col min="3594" max="3594" width="11.42578125" style="16"/>
    <col min="3595" max="3595" width="12.28515625" style="16" customWidth="1"/>
    <col min="3596" max="3841" width="11.42578125" style="16"/>
    <col min="3842" max="3842" width="6" style="16" customWidth="1"/>
    <col min="3843" max="3843" width="14.42578125" style="16" customWidth="1"/>
    <col min="3844" max="3844" width="6.42578125" style="16" customWidth="1"/>
    <col min="3845" max="3845" width="10.42578125" style="16" customWidth="1"/>
    <col min="3846" max="3846" width="3.85546875" style="16" customWidth="1"/>
    <col min="3847" max="3847" width="11.28515625" style="16" customWidth="1"/>
    <col min="3848" max="3848" width="7.7109375" style="16" customWidth="1"/>
    <col min="3849" max="3849" width="10.28515625" style="16" customWidth="1"/>
    <col min="3850" max="3850" width="11.42578125" style="16"/>
    <col min="3851" max="3851" width="12.28515625" style="16" customWidth="1"/>
    <col min="3852" max="4097" width="11.42578125" style="16"/>
    <col min="4098" max="4098" width="6" style="16" customWidth="1"/>
    <col min="4099" max="4099" width="14.42578125" style="16" customWidth="1"/>
    <col min="4100" max="4100" width="6.42578125" style="16" customWidth="1"/>
    <col min="4101" max="4101" width="10.42578125" style="16" customWidth="1"/>
    <col min="4102" max="4102" width="3.85546875" style="16" customWidth="1"/>
    <col min="4103" max="4103" width="11.28515625" style="16" customWidth="1"/>
    <col min="4104" max="4104" width="7.7109375" style="16" customWidth="1"/>
    <col min="4105" max="4105" width="10.28515625" style="16" customWidth="1"/>
    <col min="4106" max="4106" width="11.42578125" style="16"/>
    <col min="4107" max="4107" width="12.28515625" style="16" customWidth="1"/>
    <col min="4108" max="4353" width="11.42578125" style="16"/>
    <col min="4354" max="4354" width="6" style="16" customWidth="1"/>
    <col min="4355" max="4355" width="14.42578125" style="16" customWidth="1"/>
    <col min="4356" max="4356" width="6.42578125" style="16" customWidth="1"/>
    <col min="4357" max="4357" width="10.42578125" style="16" customWidth="1"/>
    <col min="4358" max="4358" width="3.85546875" style="16" customWidth="1"/>
    <col min="4359" max="4359" width="11.28515625" style="16" customWidth="1"/>
    <col min="4360" max="4360" width="7.7109375" style="16" customWidth="1"/>
    <col min="4361" max="4361" width="10.28515625" style="16" customWidth="1"/>
    <col min="4362" max="4362" width="11.42578125" style="16"/>
    <col min="4363" max="4363" width="12.28515625" style="16" customWidth="1"/>
    <col min="4364" max="4609" width="11.42578125" style="16"/>
    <col min="4610" max="4610" width="6" style="16" customWidth="1"/>
    <col min="4611" max="4611" width="14.42578125" style="16" customWidth="1"/>
    <col min="4612" max="4612" width="6.42578125" style="16" customWidth="1"/>
    <col min="4613" max="4613" width="10.42578125" style="16" customWidth="1"/>
    <col min="4614" max="4614" width="3.85546875" style="16" customWidth="1"/>
    <col min="4615" max="4615" width="11.28515625" style="16" customWidth="1"/>
    <col min="4616" max="4616" width="7.7109375" style="16" customWidth="1"/>
    <col min="4617" max="4617" width="10.28515625" style="16" customWidth="1"/>
    <col min="4618" max="4618" width="11.42578125" style="16"/>
    <col min="4619" max="4619" width="12.28515625" style="16" customWidth="1"/>
    <col min="4620" max="4865" width="11.42578125" style="16"/>
    <col min="4866" max="4866" width="6" style="16" customWidth="1"/>
    <col min="4867" max="4867" width="14.42578125" style="16" customWidth="1"/>
    <col min="4868" max="4868" width="6.42578125" style="16" customWidth="1"/>
    <col min="4869" max="4869" width="10.42578125" style="16" customWidth="1"/>
    <col min="4870" max="4870" width="3.85546875" style="16" customWidth="1"/>
    <col min="4871" max="4871" width="11.28515625" style="16" customWidth="1"/>
    <col min="4872" max="4872" width="7.7109375" style="16" customWidth="1"/>
    <col min="4873" max="4873" width="10.28515625" style="16" customWidth="1"/>
    <col min="4874" max="4874" width="11.42578125" style="16"/>
    <col min="4875" max="4875" width="12.28515625" style="16" customWidth="1"/>
    <col min="4876" max="5121" width="11.42578125" style="16"/>
    <col min="5122" max="5122" width="6" style="16" customWidth="1"/>
    <col min="5123" max="5123" width="14.42578125" style="16" customWidth="1"/>
    <col min="5124" max="5124" width="6.42578125" style="16" customWidth="1"/>
    <col min="5125" max="5125" width="10.42578125" style="16" customWidth="1"/>
    <col min="5126" max="5126" width="3.85546875" style="16" customWidth="1"/>
    <col min="5127" max="5127" width="11.28515625" style="16" customWidth="1"/>
    <col min="5128" max="5128" width="7.7109375" style="16" customWidth="1"/>
    <col min="5129" max="5129" width="10.28515625" style="16" customWidth="1"/>
    <col min="5130" max="5130" width="11.42578125" style="16"/>
    <col min="5131" max="5131" width="12.28515625" style="16" customWidth="1"/>
    <col min="5132" max="5377" width="11.42578125" style="16"/>
    <col min="5378" max="5378" width="6" style="16" customWidth="1"/>
    <col min="5379" max="5379" width="14.42578125" style="16" customWidth="1"/>
    <col min="5380" max="5380" width="6.42578125" style="16" customWidth="1"/>
    <col min="5381" max="5381" width="10.42578125" style="16" customWidth="1"/>
    <col min="5382" max="5382" width="3.85546875" style="16" customWidth="1"/>
    <col min="5383" max="5383" width="11.28515625" style="16" customWidth="1"/>
    <col min="5384" max="5384" width="7.7109375" style="16" customWidth="1"/>
    <col min="5385" max="5385" width="10.28515625" style="16" customWidth="1"/>
    <col min="5386" max="5386" width="11.42578125" style="16"/>
    <col min="5387" max="5387" width="12.28515625" style="16" customWidth="1"/>
    <col min="5388" max="5633" width="11.42578125" style="16"/>
    <col min="5634" max="5634" width="6" style="16" customWidth="1"/>
    <col min="5635" max="5635" width="14.42578125" style="16" customWidth="1"/>
    <col min="5636" max="5636" width="6.42578125" style="16" customWidth="1"/>
    <col min="5637" max="5637" width="10.42578125" style="16" customWidth="1"/>
    <col min="5638" max="5638" width="3.85546875" style="16" customWidth="1"/>
    <col min="5639" max="5639" width="11.28515625" style="16" customWidth="1"/>
    <col min="5640" max="5640" width="7.7109375" style="16" customWidth="1"/>
    <col min="5641" max="5641" width="10.28515625" style="16" customWidth="1"/>
    <col min="5642" max="5642" width="11.42578125" style="16"/>
    <col min="5643" max="5643" width="12.28515625" style="16" customWidth="1"/>
    <col min="5644" max="5889" width="11.42578125" style="16"/>
    <col min="5890" max="5890" width="6" style="16" customWidth="1"/>
    <col min="5891" max="5891" width="14.42578125" style="16" customWidth="1"/>
    <col min="5892" max="5892" width="6.42578125" style="16" customWidth="1"/>
    <col min="5893" max="5893" width="10.42578125" style="16" customWidth="1"/>
    <col min="5894" max="5894" width="3.85546875" style="16" customWidth="1"/>
    <col min="5895" max="5895" width="11.28515625" style="16" customWidth="1"/>
    <col min="5896" max="5896" width="7.7109375" style="16" customWidth="1"/>
    <col min="5897" max="5897" width="10.28515625" style="16" customWidth="1"/>
    <col min="5898" max="5898" width="11.42578125" style="16"/>
    <col min="5899" max="5899" width="12.28515625" style="16" customWidth="1"/>
    <col min="5900" max="6145" width="11.42578125" style="16"/>
    <col min="6146" max="6146" width="6" style="16" customWidth="1"/>
    <col min="6147" max="6147" width="14.42578125" style="16" customWidth="1"/>
    <col min="6148" max="6148" width="6.42578125" style="16" customWidth="1"/>
    <col min="6149" max="6149" width="10.42578125" style="16" customWidth="1"/>
    <col min="6150" max="6150" width="3.85546875" style="16" customWidth="1"/>
    <col min="6151" max="6151" width="11.28515625" style="16" customWidth="1"/>
    <col min="6152" max="6152" width="7.7109375" style="16" customWidth="1"/>
    <col min="6153" max="6153" width="10.28515625" style="16" customWidth="1"/>
    <col min="6154" max="6154" width="11.42578125" style="16"/>
    <col min="6155" max="6155" width="12.28515625" style="16" customWidth="1"/>
    <col min="6156" max="6401" width="11.42578125" style="16"/>
    <col min="6402" max="6402" width="6" style="16" customWidth="1"/>
    <col min="6403" max="6403" width="14.42578125" style="16" customWidth="1"/>
    <col min="6404" max="6404" width="6.42578125" style="16" customWidth="1"/>
    <col min="6405" max="6405" width="10.42578125" style="16" customWidth="1"/>
    <col min="6406" max="6406" width="3.85546875" style="16" customWidth="1"/>
    <col min="6407" max="6407" width="11.28515625" style="16" customWidth="1"/>
    <col min="6408" max="6408" width="7.7109375" style="16" customWidth="1"/>
    <col min="6409" max="6409" width="10.28515625" style="16" customWidth="1"/>
    <col min="6410" max="6410" width="11.42578125" style="16"/>
    <col min="6411" max="6411" width="12.28515625" style="16" customWidth="1"/>
    <col min="6412" max="6657" width="11.42578125" style="16"/>
    <col min="6658" max="6658" width="6" style="16" customWidth="1"/>
    <col min="6659" max="6659" width="14.42578125" style="16" customWidth="1"/>
    <col min="6660" max="6660" width="6.42578125" style="16" customWidth="1"/>
    <col min="6661" max="6661" width="10.42578125" style="16" customWidth="1"/>
    <col min="6662" max="6662" width="3.85546875" style="16" customWidth="1"/>
    <col min="6663" max="6663" width="11.28515625" style="16" customWidth="1"/>
    <col min="6664" max="6664" width="7.7109375" style="16" customWidth="1"/>
    <col min="6665" max="6665" width="10.28515625" style="16" customWidth="1"/>
    <col min="6666" max="6666" width="11.42578125" style="16"/>
    <col min="6667" max="6667" width="12.28515625" style="16" customWidth="1"/>
    <col min="6668" max="6913" width="11.42578125" style="16"/>
    <col min="6914" max="6914" width="6" style="16" customWidth="1"/>
    <col min="6915" max="6915" width="14.42578125" style="16" customWidth="1"/>
    <col min="6916" max="6916" width="6.42578125" style="16" customWidth="1"/>
    <col min="6917" max="6917" width="10.42578125" style="16" customWidth="1"/>
    <col min="6918" max="6918" width="3.85546875" style="16" customWidth="1"/>
    <col min="6919" max="6919" width="11.28515625" style="16" customWidth="1"/>
    <col min="6920" max="6920" width="7.7109375" style="16" customWidth="1"/>
    <col min="6921" max="6921" width="10.28515625" style="16" customWidth="1"/>
    <col min="6922" max="6922" width="11.42578125" style="16"/>
    <col min="6923" max="6923" width="12.28515625" style="16" customWidth="1"/>
    <col min="6924" max="7169" width="11.42578125" style="16"/>
    <col min="7170" max="7170" width="6" style="16" customWidth="1"/>
    <col min="7171" max="7171" width="14.42578125" style="16" customWidth="1"/>
    <col min="7172" max="7172" width="6.42578125" style="16" customWidth="1"/>
    <col min="7173" max="7173" width="10.42578125" style="16" customWidth="1"/>
    <col min="7174" max="7174" width="3.85546875" style="16" customWidth="1"/>
    <col min="7175" max="7175" width="11.28515625" style="16" customWidth="1"/>
    <col min="7176" max="7176" width="7.7109375" style="16" customWidth="1"/>
    <col min="7177" max="7177" width="10.28515625" style="16" customWidth="1"/>
    <col min="7178" max="7178" width="11.42578125" style="16"/>
    <col min="7179" max="7179" width="12.28515625" style="16" customWidth="1"/>
    <col min="7180" max="7425" width="11.42578125" style="16"/>
    <col min="7426" max="7426" width="6" style="16" customWidth="1"/>
    <col min="7427" max="7427" width="14.42578125" style="16" customWidth="1"/>
    <col min="7428" max="7428" width="6.42578125" style="16" customWidth="1"/>
    <col min="7429" max="7429" width="10.42578125" style="16" customWidth="1"/>
    <col min="7430" max="7430" width="3.85546875" style="16" customWidth="1"/>
    <col min="7431" max="7431" width="11.28515625" style="16" customWidth="1"/>
    <col min="7432" max="7432" width="7.7109375" style="16" customWidth="1"/>
    <col min="7433" max="7433" width="10.28515625" style="16" customWidth="1"/>
    <col min="7434" max="7434" width="11.42578125" style="16"/>
    <col min="7435" max="7435" width="12.28515625" style="16" customWidth="1"/>
    <col min="7436" max="7681" width="11.42578125" style="16"/>
    <col min="7682" max="7682" width="6" style="16" customWidth="1"/>
    <col min="7683" max="7683" width="14.42578125" style="16" customWidth="1"/>
    <col min="7684" max="7684" width="6.42578125" style="16" customWidth="1"/>
    <col min="7685" max="7685" width="10.42578125" style="16" customWidth="1"/>
    <col min="7686" max="7686" width="3.85546875" style="16" customWidth="1"/>
    <col min="7687" max="7687" width="11.28515625" style="16" customWidth="1"/>
    <col min="7688" max="7688" width="7.7109375" style="16" customWidth="1"/>
    <col min="7689" max="7689" width="10.28515625" style="16" customWidth="1"/>
    <col min="7690" max="7690" width="11.42578125" style="16"/>
    <col min="7691" max="7691" width="12.28515625" style="16" customWidth="1"/>
    <col min="7692" max="7937" width="11.42578125" style="16"/>
    <col min="7938" max="7938" width="6" style="16" customWidth="1"/>
    <col min="7939" max="7939" width="14.42578125" style="16" customWidth="1"/>
    <col min="7940" max="7940" width="6.42578125" style="16" customWidth="1"/>
    <col min="7941" max="7941" width="10.42578125" style="16" customWidth="1"/>
    <col min="7942" max="7942" width="3.85546875" style="16" customWidth="1"/>
    <col min="7943" max="7943" width="11.28515625" style="16" customWidth="1"/>
    <col min="7944" max="7944" width="7.7109375" style="16" customWidth="1"/>
    <col min="7945" max="7945" width="10.28515625" style="16" customWidth="1"/>
    <col min="7946" max="7946" width="11.42578125" style="16"/>
    <col min="7947" max="7947" width="12.28515625" style="16" customWidth="1"/>
    <col min="7948" max="8193" width="11.42578125" style="16"/>
    <col min="8194" max="8194" width="6" style="16" customWidth="1"/>
    <col min="8195" max="8195" width="14.42578125" style="16" customWidth="1"/>
    <col min="8196" max="8196" width="6.42578125" style="16" customWidth="1"/>
    <col min="8197" max="8197" width="10.42578125" style="16" customWidth="1"/>
    <col min="8198" max="8198" width="3.85546875" style="16" customWidth="1"/>
    <col min="8199" max="8199" width="11.28515625" style="16" customWidth="1"/>
    <col min="8200" max="8200" width="7.7109375" style="16" customWidth="1"/>
    <col min="8201" max="8201" width="10.28515625" style="16" customWidth="1"/>
    <col min="8202" max="8202" width="11.42578125" style="16"/>
    <col min="8203" max="8203" width="12.28515625" style="16" customWidth="1"/>
    <col min="8204" max="8449" width="11.42578125" style="16"/>
    <col min="8450" max="8450" width="6" style="16" customWidth="1"/>
    <col min="8451" max="8451" width="14.42578125" style="16" customWidth="1"/>
    <col min="8452" max="8452" width="6.42578125" style="16" customWidth="1"/>
    <col min="8453" max="8453" width="10.42578125" style="16" customWidth="1"/>
    <col min="8454" max="8454" width="3.85546875" style="16" customWidth="1"/>
    <col min="8455" max="8455" width="11.28515625" style="16" customWidth="1"/>
    <col min="8456" max="8456" width="7.7109375" style="16" customWidth="1"/>
    <col min="8457" max="8457" width="10.28515625" style="16" customWidth="1"/>
    <col min="8458" max="8458" width="11.42578125" style="16"/>
    <col min="8459" max="8459" width="12.28515625" style="16" customWidth="1"/>
    <col min="8460" max="8705" width="11.42578125" style="16"/>
    <col min="8706" max="8706" width="6" style="16" customWidth="1"/>
    <col min="8707" max="8707" width="14.42578125" style="16" customWidth="1"/>
    <col min="8708" max="8708" width="6.42578125" style="16" customWidth="1"/>
    <col min="8709" max="8709" width="10.42578125" style="16" customWidth="1"/>
    <col min="8710" max="8710" width="3.85546875" style="16" customWidth="1"/>
    <col min="8711" max="8711" width="11.28515625" style="16" customWidth="1"/>
    <col min="8712" max="8712" width="7.7109375" style="16" customWidth="1"/>
    <col min="8713" max="8713" width="10.28515625" style="16" customWidth="1"/>
    <col min="8714" max="8714" width="11.42578125" style="16"/>
    <col min="8715" max="8715" width="12.28515625" style="16" customWidth="1"/>
    <col min="8716" max="8961" width="11.42578125" style="16"/>
    <col min="8962" max="8962" width="6" style="16" customWidth="1"/>
    <col min="8963" max="8963" width="14.42578125" style="16" customWidth="1"/>
    <col min="8964" max="8964" width="6.42578125" style="16" customWidth="1"/>
    <col min="8965" max="8965" width="10.42578125" style="16" customWidth="1"/>
    <col min="8966" max="8966" width="3.85546875" style="16" customWidth="1"/>
    <col min="8967" max="8967" width="11.28515625" style="16" customWidth="1"/>
    <col min="8968" max="8968" width="7.7109375" style="16" customWidth="1"/>
    <col min="8969" max="8969" width="10.28515625" style="16" customWidth="1"/>
    <col min="8970" max="8970" width="11.42578125" style="16"/>
    <col min="8971" max="8971" width="12.28515625" style="16" customWidth="1"/>
    <col min="8972" max="9217" width="11.42578125" style="16"/>
    <col min="9218" max="9218" width="6" style="16" customWidth="1"/>
    <col min="9219" max="9219" width="14.42578125" style="16" customWidth="1"/>
    <col min="9220" max="9220" width="6.42578125" style="16" customWidth="1"/>
    <col min="9221" max="9221" width="10.42578125" style="16" customWidth="1"/>
    <col min="9222" max="9222" width="3.85546875" style="16" customWidth="1"/>
    <col min="9223" max="9223" width="11.28515625" style="16" customWidth="1"/>
    <col min="9224" max="9224" width="7.7109375" style="16" customWidth="1"/>
    <col min="9225" max="9225" width="10.28515625" style="16" customWidth="1"/>
    <col min="9226" max="9226" width="11.42578125" style="16"/>
    <col min="9227" max="9227" width="12.28515625" style="16" customWidth="1"/>
    <col min="9228" max="9473" width="11.42578125" style="16"/>
    <col min="9474" max="9474" width="6" style="16" customWidth="1"/>
    <col min="9475" max="9475" width="14.42578125" style="16" customWidth="1"/>
    <col min="9476" max="9476" width="6.42578125" style="16" customWidth="1"/>
    <col min="9477" max="9477" width="10.42578125" style="16" customWidth="1"/>
    <col min="9478" max="9478" width="3.85546875" style="16" customWidth="1"/>
    <col min="9479" max="9479" width="11.28515625" style="16" customWidth="1"/>
    <col min="9480" max="9480" width="7.7109375" style="16" customWidth="1"/>
    <col min="9481" max="9481" width="10.28515625" style="16" customWidth="1"/>
    <col min="9482" max="9482" width="11.42578125" style="16"/>
    <col min="9483" max="9483" width="12.28515625" style="16" customWidth="1"/>
    <col min="9484" max="9729" width="11.42578125" style="16"/>
    <col min="9730" max="9730" width="6" style="16" customWidth="1"/>
    <col min="9731" max="9731" width="14.42578125" style="16" customWidth="1"/>
    <col min="9732" max="9732" width="6.42578125" style="16" customWidth="1"/>
    <col min="9733" max="9733" width="10.42578125" style="16" customWidth="1"/>
    <col min="9734" max="9734" width="3.85546875" style="16" customWidth="1"/>
    <col min="9735" max="9735" width="11.28515625" style="16" customWidth="1"/>
    <col min="9736" max="9736" width="7.7109375" style="16" customWidth="1"/>
    <col min="9737" max="9737" width="10.28515625" style="16" customWidth="1"/>
    <col min="9738" max="9738" width="11.42578125" style="16"/>
    <col min="9739" max="9739" width="12.28515625" style="16" customWidth="1"/>
    <col min="9740" max="9985" width="11.42578125" style="16"/>
    <col min="9986" max="9986" width="6" style="16" customWidth="1"/>
    <col min="9987" max="9987" width="14.42578125" style="16" customWidth="1"/>
    <col min="9988" max="9988" width="6.42578125" style="16" customWidth="1"/>
    <col min="9989" max="9989" width="10.42578125" style="16" customWidth="1"/>
    <col min="9990" max="9990" width="3.85546875" style="16" customWidth="1"/>
    <col min="9991" max="9991" width="11.28515625" style="16" customWidth="1"/>
    <col min="9992" max="9992" width="7.7109375" style="16" customWidth="1"/>
    <col min="9993" max="9993" width="10.28515625" style="16" customWidth="1"/>
    <col min="9994" max="9994" width="11.42578125" style="16"/>
    <col min="9995" max="9995" width="12.28515625" style="16" customWidth="1"/>
    <col min="9996" max="10241" width="11.42578125" style="16"/>
    <col min="10242" max="10242" width="6" style="16" customWidth="1"/>
    <col min="10243" max="10243" width="14.42578125" style="16" customWidth="1"/>
    <col min="10244" max="10244" width="6.42578125" style="16" customWidth="1"/>
    <col min="10245" max="10245" width="10.42578125" style="16" customWidth="1"/>
    <col min="10246" max="10246" width="3.85546875" style="16" customWidth="1"/>
    <col min="10247" max="10247" width="11.28515625" style="16" customWidth="1"/>
    <col min="10248" max="10248" width="7.7109375" style="16" customWidth="1"/>
    <col min="10249" max="10249" width="10.28515625" style="16" customWidth="1"/>
    <col min="10250" max="10250" width="11.42578125" style="16"/>
    <col min="10251" max="10251" width="12.28515625" style="16" customWidth="1"/>
    <col min="10252" max="10497" width="11.42578125" style="16"/>
    <col min="10498" max="10498" width="6" style="16" customWidth="1"/>
    <col min="10499" max="10499" width="14.42578125" style="16" customWidth="1"/>
    <col min="10500" max="10500" width="6.42578125" style="16" customWidth="1"/>
    <col min="10501" max="10501" width="10.42578125" style="16" customWidth="1"/>
    <col min="10502" max="10502" width="3.85546875" style="16" customWidth="1"/>
    <col min="10503" max="10503" width="11.28515625" style="16" customWidth="1"/>
    <col min="10504" max="10504" width="7.7109375" style="16" customWidth="1"/>
    <col min="10505" max="10505" width="10.28515625" style="16" customWidth="1"/>
    <col min="10506" max="10506" width="11.42578125" style="16"/>
    <col min="10507" max="10507" width="12.28515625" style="16" customWidth="1"/>
    <col min="10508" max="10753" width="11.42578125" style="16"/>
    <col min="10754" max="10754" width="6" style="16" customWidth="1"/>
    <col min="10755" max="10755" width="14.42578125" style="16" customWidth="1"/>
    <col min="10756" max="10756" width="6.42578125" style="16" customWidth="1"/>
    <col min="10757" max="10757" width="10.42578125" style="16" customWidth="1"/>
    <col min="10758" max="10758" width="3.85546875" style="16" customWidth="1"/>
    <col min="10759" max="10759" width="11.28515625" style="16" customWidth="1"/>
    <col min="10760" max="10760" width="7.7109375" style="16" customWidth="1"/>
    <col min="10761" max="10761" width="10.28515625" style="16" customWidth="1"/>
    <col min="10762" max="10762" width="11.42578125" style="16"/>
    <col min="10763" max="10763" width="12.28515625" style="16" customWidth="1"/>
    <col min="10764" max="11009" width="11.42578125" style="16"/>
    <col min="11010" max="11010" width="6" style="16" customWidth="1"/>
    <col min="11011" max="11011" width="14.42578125" style="16" customWidth="1"/>
    <col min="11012" max="11012" width="6.42578125" style="16" customWidth="1"/>
    <col min="11013" max="11013" width="10.42578125" style="16" customWidth="1"/>
    <col min="11014" max="11014" width="3.85546875" style="16" customWidth="1"/>
    <col min="11015" max="11015" width="11.28515625" style="16" customWidth="1"/>
    <col min="11016" max="11016" width="7.7109375" style="16" customWidth="1"/>
    <col min="11017" max="11017" width="10.28515625" style="16" customWidth="1"/>
    <col min="11018" max="11018" width="11.42578125" style="16"/>
    <col min="11019" max="11019" width="12.28515625" style="16" customWidth="1"/>
    <col min="11020" max="11265" width="11.42578125" style="16"/>
    <col min="11266" max="11266" width="6" style="16" customWidth="1"/>
    <col min="11267" max="11267" width="14.42578125" style="16" customWidth="1"/>
    <col min="11268" max="11268" width="6.42578125" style="16" customWidth="1"/>
    <col min="11269" max="11269" width="10.42578125" style="16" customWidth="1"/>
    <col min="11270" max="11270" width="3.85546875" style="16" customWidth="1"/>
    <col min="11271" max="11271" width="11.28515625" style="16" customWidth="1"/>
    <col min="11272" max="11272" width="7.7109375" style="16" customWidth="1"/>
    <col min="11273" max="11273" width="10.28515625" style="16" customWidth="1"/>
    <col min="11274" max="11274" width="11.42578125" style="16"/>
    <col min="11275" max="11275" width="12.28515625" style="16" customWidth="1"/>
    <col min="11276" max="11521" width="11.42578125" style="16"/>
    <col min="11522" max="11522" width="6" style="16" customWidth="1"/>
    <col min="11523" max="11523" width="14.42578125" style="16" customWidth="1"/>
    <col min="11524" max="11524" width="6.42578125" style="16" customWidth="1"/>
    <col min="11525" max="11525" width="10.42578125" style="16" customWidth="1"/>
    <col min="11526" max="11526" width="3.85546875" style="16" customWidth="1"/>
    <col min="11527" max="11527" width="11.28515625" style="16" customWidth="1"/>
    <col min="11528" max="11528" width="7.7109375" style="16" customWidth="1"/>
    <col min="11529" max="11529" width="10.28515625" style="16" customWidth="1"/>
    <col min="11530" max="11530" width="11.42578125" style="16"/>
    <col min="11531" max="11531" width="12.28515625" style="16" customWidth="1"/>
    <col min="11532" max="11777" width="11.42578125" style="16"/>
    <col min="11778" max="11778" width="6" style="16" customWidth="1"/>
    <col min="11779" max="11779" width="14.42578125" style="16" customWidth="1"/>
    <col min="11780" max="11780" width="6.42578125" style="16" customWidth="1"/>
    <col min="11781" max="11781" width="10.42578125" style="16" customWidth="1"/>
    <col min="11782" max="11782" width="3.85546875" style="16" customWidth="1"/>
    <col min="11783" max="11783" width="11.28515625" style="16" customWidth="1"/>
    <col min="11784" max="11784" width="7.7109375" style="16" customWidth="1"/>
    <col min="11785" max="11785" width="10.28515625" style="16" customWidth="1"/>
    <col min="11786" max="11786" width="11.42578125" style="16"/>
    <col min="11787" max="11787" width="12.28515625" style="16" customWidth="1"/>
    <col min="11788" max="12033" width="11.42578125" style="16"/>
    <col min="12034" max="12034" width="6" style="16" customWidth="1"/>
    <col min="12035" max="12035" width="14.42578125" style="16" customWidth="1"/>
    <col min="12036" max="12036" width="6.42578125" style="16" customWidth="1"/>
    <col min="12037" max="12037" width="10.42578125" style="16" customWidth="1"/>
    <col min="12038" max="12038" width="3.85546875" style="16" customWidth="1"/>
    <col min="12039" max="12039" width="11.28515625" style="16" customWidth="1"/>
    <col min="12040" max="12040" width="7.7109375" style="16" customWidth="1"/>
    <col min="12041" max="12041" width="10.28515625" style="16" customWidth="1"/>
    <col min="12042" max="12042" width="11.42578125" style="16"/>
    <col min="12043" max="12043" width="12.28515625" style="16" customWidth="1"/>
    <col min="12044" max="12289" width="11.42578125" style="16"/>
    <col min="12290" max="12290" width="6" style="16" customWidth="1"/>
    <col min="12291" max="12291" width="14.42578125" style="16" customWidth="1"/>
    <col min="12292" max="12292" width="6.42578125" style="16" customWidth="1"/>
    <col min="12293" max="12293" width="10.42578125" style="16" customWidth="1"/>
    <col min="12294" max="12294" width="3.85546875" style="16" customWidth="1"/>
    <col min="12295" max="12295" width="11.28515625" style="16" customWidth="1"/>
    <col min="12296" max="12296" width="7.7109375" style="16" customWidth="1"/>
    <col min="12297" max="12297" width="10.28515625" style="16" customWidth="1"/>
    <col min="12298" max="12298" width="11.42578125" style="16"/>
    <col min="12299" max="12299" width="12.28515625" style="16" customWidth="1"/>
    <col min="12300" max="12545" width="11.42578125" style="16"/>
    <col min="12546" max="12546" width="6" style="16" customWidth="1"/>
    <col min="12547" max="12547" width="14.42578125" style="16" customWidth="1"/>
    <col min="12548" max="12548" width="6.42578125" style="16" customWidth="1"/>
    <col min="12549" max="12549" width="10.42578125" style="16" customWidth="1"/>
    <col min="12550" max="12550" width="3.85546875" style="16" customWidth="1"/>
    <col min="12551" max="12551" width="11.28515625" style="16" customWidth="1"/>
    <col min="12552" max="12552" width="7.7109375" style="16" customWidth="1"/>
    <col min="12553" max="12553" width="10.28515625" style="16" customWidth="1"/>
    <col min="12554" max="12554" width="11.42578125" style="16"/>
    <col min="12555" max="12555" width="12.28515625" style="16" customWidth="1"/>
    <col min="12556" max="12801" width="11.42578125" style="16"/>
    <col min="12802" max="12802" width="6" style="16" customWidth="1"/>
    <col min="12803" max="12803" width="14.42578125" style="16" customWidth="1"/>
    <col min="12804" max="12804" width="6.42578125" style="16" customWidth="1"/>
    <col min="12805" max="12805" width="10.42578125" style="16" customWidth="1"/>
    <col min="12806" max="12806" width="3.85546875" style="16" customWidth="1"/>
    <col min="12807" max="12807" width="11.28515625" style="16" customWidth="1"/>
    <col min="12808" max="12808" width="7.7109375" style="16" customWidth="1"/>
    <col min="12809" max="12809" width="10.28515625" style="16" customWidth="1"/>
    <col min="12810" max="12810" width="11.42578125" style="16"/>
    <col min="12811" max="12811" width="12.28515625" style="16" customWidth="1"/>
    <col min="12812" max="13057" width="11.42578125" style="16"/>
    <col min="13058" max="13058" width="6" style="16" customWidth="1"/>
    <col min="13059" max="13059" width="14.42578125" style="16" customWidth="1"/>
    <col min="13060" max="13060" width="6.42578125" style="16" customWidth="1"/>
    <col min="13061" max="13061" width="10.42578125" style="16" customWidth="1"/>
    <col min="13062" max="13062" width="3.85546875" style="16" customWidth="1"/>
    <col min="13063" max="13063" width="11.28515625" style="16" customWidth="1"/>
    <col min="13064" max="13064" width="7.7109375" style="16" customWidth="1"/>
    <col min="13065" max="13065" width="10.28515625" style="16" customWidth="1"/>
    <col min="13066" max="13066" width="11.42578125" style="16"/>
    <col min="13067" max="13067" width="12.28515625" style="16" customWidth="1"/>
    <col min="13068" max="13313" width="11.42578125" style="16"/>
    <col min="13314" max="13314" width="6" style="16" customWidth="1"/>
    <col min="13315" max="13315" width="14.42578125" style="16" customWidth="1"/>
    <col min="13316" max="13316" width="6.42578125" style="16" customWidth="1"/>
    <col min="13317" max="13317" width="10.42578125" style="16" customWidth="1"/>
    <col min="13318" max="13318" width="3.85546875" style="16" customWidth="1"/>
    <col min="13319" max="13319" width="11.28515625" style="16" customWidth="1"/>
    <col min="13320" max="13320" width="7.7109375" style="16" customWidth="1"/>
    <col min="13321" max="13321" width="10.28515625" style="16" customWidth="1"/>
    <col min="13322" max="13322" width="11.42578125" style="16"/>
    <col min="13323" max="13323" width="12.28515625" style="16" customWidth="1"/>
    <col min="13324" max="13569" width="11.42578125" style="16"/>
    <col min="13570" max="13570" width="6" style="16" customWidth="1"/>
    <col min="13571" max="13571" width="14.42578125" style="16" customWidth="1"/>
    <col min="13572" max="13572" width="6.42578125" style="16" customWidth="1"/>
    <col min="13573" max="13573" width="10.42578125" style="16" customWidth="1"/>
    <col min="13574" max="13574" width="3.85546875" style="16" customWidth="1"/>
    <col min="13575" max="13575" width="11.28515625" style="16" customWidth="1"/>
    <col min="13576" max="13576" width="7.7109375" style="16" customWidth="1"/>
    <col min="13577" max="13577" width="10.28515625" style="16" customWidth="1"/>
    <col min="13578" max="13578" width="11.42578125" style="16"/>
    <col min="13579" max="13579" width="12.28515625" style="16" customWidth="1"/>
    <col min="13580" max="13825" width="11.42578125" style="16"/>
    <col min="13826" max="13826" width="6" style="16" customWidth="1"/>
    <col min="13827" max="13827" width="14.42578125" style="16" customWidth="1"/>
    <col min="13828" max="13828" width="6.42578125" style="16" customWidth="1"/>
    <col min="13829" max="13829" width="10.42578125" style="16" customWidth="1"/>
    <col min="13830" max="13830" width="3.85546875" style="16" customWidth="1"/>
    <col min="13831" max="13831" width="11.28515625" style="16" customWidth="1"/>
    <col min="13832" max="13832" width="7.7109375" style="16" customWidth="1"/>
    <col min="13833" max="13833" width="10.28515625" style="16" customWidth="1"/>
    <col min="13834" max="13834" width="11.42578125" style="16"/>
    <col min="13835" max="13835" width="12.28515625" style="16" customWidth="1"/>
    <col min="13836" max="14081" width="11.42578125" style="16"/>
    <col min="14082" max="14082" width="6" style="16" customWidth="1"/>
    <col min="14083" max="14083" width="14.42578125" style="16" customWidth="1"/>
    <col min="14084" max="14084" width="6.42578125" style="16" customWidth="1"/>
    <col min="14085" max="14085" width="10.42578125" style="16" customWidth="1"/>
    <col min="14086" max="14086" width="3.85546875" style="16" customWidth="1"/>
    <col min="14087" max="14087" width="11.28515625" style="16" customWidth="1"/>
    <col min="14088" max="14088" width="7.7109375" style="16" customWidth="1"/>
    <col min="14089" max="14089" width="10.28515625" style="16" customWidth="1"/>
    <col min="14090" max="14090" width="11.42578125" style="16"/>
    <col min="14091" max="14091" width="12.28515625" style="16" customWidth="1"/>
    <col min="14092" max="14337" width="11.42578125" style="16"/>
    <col min="14338" max="14338" width="6" style="16" customWidth="1"/>
    <col min="14339" max="14339" width="14.42578125" style="16" customWidth="1"/>
    <col min="14340" max="14340" width="6.42578125" style="16" customWidth="1"/>
    <col min="14341" max="14341" width="10.42578125" style="16" customWidth="1"/>
    <col min="14342" max="14342" width="3.85546875" style="16" customWidth="1"/>
    <col min="14343" max="14343" width="11.28515625" style="16" customWidth="1"/>
    <col min="14344" max="14344" width="7.7109375" style="16" customWidth="1"/>
    <col min="14345" max="14345" width="10.28515625" style="16" customWidth="1"/>
    <col min="14346" max="14346" width="11.42578125" style="16"/>
    <col min="14347" max="14347" width="12.28515625" style="16" customWidth="1"/>
    <col min="14348" max="14593" width="11.42578125" style="16"/>
    <col min="14594" max="14594" width="6" style="16" customWidth="1"/>
    <col min="14595" max="14595" width="14.42578125" style="16" customWidth="1"/>
    <col min="14596" max="14596" width="6.42578125" style="16" customWidth="1"/>
    <col min="14597" max="14597" width="10.42578125" style="16" customWidth="1"/>
    <col min="14598" max="14598" width="3.85546875" style="16" customWidth="1"/>
    <col min="14599" max="14599" width="11.28515625" style="16" customWidth="1"/>
    <col min="14600" max="14600" width="7.7109375" style="16" customWidth="1"/>
    <col min="14601" max="14601" width="10.28515625" style="16" customWidth="1"/>
    <col min="14602" max="14602" width="11.42578125" style="16"/>
    <col min="14603" max="14603" width="12.28515625" style="16" customWidth="1"/>
    <col min="14604" max="14849" width="11.42578125" style="16"/>
    <col min="14850" max="14850" width="6" style="16" customWidth="1"/>
    <col min="14851" max="14851" width="14.42578125" style="16" customWidth="1"/>
    <col min="14852" max="14852" width="6.42578125" style="16" customWidth="1"/>
    <col min="14853" max="14853" width="10.42578125" style="16" customWidth="1"/>
    <col min="14854" max="14854" width="3.85546875" style="16" customWidth="1"/>
    <col min="14855" max="14855" width="11.28515625" style="16" customWidth="1"/>
    <col min="14856" max="14856" width="7.7109375" style="16" customWidth="1"/>
    <col min="14857" max="14857" width="10.28515625" style="16" customWidth="1"/>
    <col min="14858" max="14858" width="11.42578125" style="16"/>
    <col min="14859" max="14859" width="12.28515625" style="16" customWidth="1"/>
    <col min="14860" max="15105" width="11.42578125" style="16"/>
    <col min="15106" max="15106" width="6" style="16" customWidth="1"/>
    <col min="15107" max="15107" width="14.42578125" style="16" customWidth="1"/>
    <col min="15108" max="15108" width="6.42578125" style="16" customWidth="1"/>
    <col min="15109" max="15109" width="10.42578125" style="16" customWidth="1"/>
    <col min="15110" max="15110" width="3.85546875" style="16" customWidth="1"/>
    <col min="15111" max="15111" width="11.28515625" style="16" customWidth="1"/>
    <col min="15112" max="15112" width="7.7109375" style="16" customWidth="1"/>
    <col min="15113" max="15113" width="10.28515625" style="16" customWidth="1"/>
    <col min="15114" max="15114" width="11.42578125" style="16"/>
    <col min="15115" max="15115" width="12.28515625" style="16" customWidth="1"/>
    <col min="15116" max="15361" width="11.42578125" style="16"/>
    <col min="15362" max="15362" width="6" style="16" customWidth="1"/>
    <col min="15363" max="15363" width="14.42578125" style="16" customWidth="1"/>
    <col min="15364" max="15364" width="6.42578125" style="16" customWidth="1"/>
    <col min="15365" max="15365" width="10.42578125" style="16" customWidth="1"/>
    <col min="15366" max="15366" width="3.85546875" style="16" customWidth="1"/>
    <col min="15367" max="15367" width="11.28515625" style="16" customWidth="1"/>
    <col min="15368" max="15368" width="7.7109375" style="16" customWidth="1"/>
    <col min="15369" max="15369" width="10.28515625" style="16" customWidth="1"/>
    <col min="15370" max="15370" width="11.42578125" style="16"/>
    <col min="15371" max="15371" width="12.28515625" style="16" customWidth="1"/>
    <col min="15372" max="15617" width="11.42578125" style="16"/>
    <col min="15618" max="15618" width="6" style="16" customWidth="1"/>
    <col min="15619" max="15619" width="14.42578125" style="16" customWidth="1"/>
    <col min="15620" max="15620" width="6.42578125" style="16" customWidth="1"/>
    <col min="15621" max="15621" width="10.42578125" style="16" customWidth="1"/>
    <col min="15622" max="15622" width="3.85546875" style="16" customWidth="1"/>
    <col min="15623" max="15623" width="11.28515625" style="16" customWidth="1"/>
    <col min="15624" max="15624" width="7.7109375" style="16" customWidth="1"/>
    <col min="15625" max="15625" width="10.28515625" style="16" customWidth="1"/>
    <col min="15626" max="15626" width="11.42578125" style="16"/>
    <col min="15627" max="15627" width="12.28515625" style="16" customWidth="1"/>
    <col min="15628" max="15873" width="11.42578125" style="16"/>
    <col min="15874" max="15874" width="6" style="16" customWidth="1"/>
    <col min="15875" max="15875" width="14.42578125" style="16" customWidth="1"/>
    <col min="15876" max="15876" width="6.42578125" style="16" customWidth="1"/>
    <col min="15877" max="15877" width="10.42578125" style="16" customWidth="1"/>
    <col min="15878" max="15878" width="3.85546875" style="16" customWidth="1"/>
    <col min="15879" max="15879" width="11.28515625" style="16" customWidth="1"/>
    <col min="15880" max="15880" width="7.7109375" style="16" customWidth="1"/>
    <col min="15881" max="15881" width="10.28515625" style="16" customWidth="1"/>
    <col min="15882" max="15882" width="11.42578125" style="16"/>
    <col min="15883" max="15883" width="12.28515625" style="16" customWidth="1"/>
    <col min="15884" max="16129" width="11.42578125" style="16"/>
    <col min="16130" max="16130" width="6" style="16" customWidth="1"/>
    <col min="16131" max="16131" width="14.42578125" style="16" customWidth="1"/>
    <col min="16132" max="16132" width="6.42578125" style="16" customWidth="1"/>
    <col min="16133" max="16133" width="10.42578125" style="16" customWidth="1"/>
    <col min="16134" max="16134" width="3.85546875" style="16" customWidth="1"/>
    <col min="16135" max="16135" width="11.28515625" style="16" customWidth="1"/>
    <col min="16136" max="16136" width="7.7109375" style="16" customWidth="1"/>
    <col min="16137" max="16137" width="10.28515625" style="16" customWidth="1"/>
    <col min="16138" max="16138" width="11.42578125" style="16"/>
    <col min="16139" max="16139" width="12.28515625" style="16" customWidth="1"/>
    <col min="16140" max="16384" width="11.42578125" style="16"/>
  </cols>
  <sheetData>
    <row r="1" spans="1:13" ht="15.75" customHeight="1">
      <c r="A1" s="69"/>
      <c r="B1" s="69"/>
      <c r="C1" s="69"/>
      <c r="D1" s="69"/>
      <c r="E1" s="69"/>
      <c r="F1" s="69"/>
      <c r="G1" s="69"/>
      <c r="H1" s="69"/>
      <c r="I1" s="70"/>
      <c r="J1" s="71"/>
      <c r="K1" s="71"/>
    </row>
    <row r="2" spans="1:13" ht="25.5" customHeight="1">
      <c r="A2" s="69"/>
      <c r="B2" s="69"/>
      <c r="C2" s="69" t="s">
        <v>102</v>
      </c>
      <c r="D2" s="69"/>
      <c r="E2" s="69"/>
      <c r="F2" s="69"/>
      <c r="G2" s="69"/>
      <c r="H2" s="69"/>
      <c r="I2"/>
      <c r="J2" s="72"/>
      <c r="K2" s="72"/>
    </row>
    <row r="3" spans="1:13" ht="23.25" customHeight="1" thickBot="1">
      <c r="A3" s="69"/>
      <c r="B3" s="69"/>
      <c r="C3" s="73" t="s">
        <v>103</v>
      </c>
      <c r="D3" s="73"/>
      <c r="E3" s="73"/>
      <c r="F3" s="73"/>
      <c r="G3" s="73"/>
      <c r="H3" s="73"/>
      <c r="I3" s="12"/>
      <c r="J3" s="74"/>
      <c r="K3" s="74"/>
    </row>
    <row r="4" spans="1:13" ht="18">
      <c r="A4" s="75"/>
      <c r="B4" s="75"/>
      <c r="C4" s="76" t="s">
        <v>104</v>
      </c>
      <c r="D4" s="75"/>
      <c r="E4" s="75"/>
      <c r="F4" s="75"/>
      <c r="G4" s="75"/>
      <c r="H4" s="75"/>
      <c r="I4"/>
      <c r="J4" s="75"/>
      <c r="K4" s="75"/>
    </row>
    <row r="5" spans="1:13" ht="9" customHeight="1">
      <c r="A5" s="75"/>
      <c r="B5" s="75"/>
      <c r="C5" s="75"/>
      <c r="D5" s="75"/>
      <c r="E5" s="75"/>
      <c r="F5" s="75"/>
      <c r="G5" s="75"/>
      <c r="H5" s="75"/>
      <c r="I5"/>
      <c r="J5" s="75"/>
      <c r="K5" s="75"/>
    </row>
    <row r="6" spans="1:13" ht="15" customHeight="1">
      <c r="A6" s="75"/>
      <c r="B6" s="75"/>
      <c r="C6" s="75"/>
      <c r="D6" s="75"/>
      <c r="E6" s="75"/>
      <c r="F6" s="75"/>
      <c r="G6" s="75"/>
      <c r="H6" s="75"/>
      <c r="I6"/>
      <c r="J6" s="77"/>
      <c r="K6" s="75"/>
    </row>
    <row r="7" spans="1:13" ht="15" customHeight="1">
      <c r="A7" s="75"/>
      <c r="B7" s="75"/>
      <c r="C7" s="75"/>
      <c r="D7" s="75"/>
      <c r="E7" s="75"/>
      <c r="F7" s="75"/>
      <c r="G7" s="75"/>
      <c r="H7" s="75"/>
      <c r="I7"/>
      <c r="J7" s="77"/>
      <c r="K7" s="75"/>
    </row>
    <row r="8" spans="1:13" ht="9" customHeight="1"/>
    <row r="9" spans="1:13" ht="14.25">
      <c r="A9" s="4" t="s">
        <v>105</v>
      </c>
      <c r="B9" s="78"/>
      <c r="C9" s="78"/>
      <c r="D9" s="78"/>
      <c r="E9" s="78"/>
      <c r="F9" s="79"/>
      <c r="G9" s="80" t="s">
        <v>106</v>
      </c>
      <c r="H9" s="75"/>
      <c r="I9" s="7" t="s">
        <v>233</v>
      </c>
      <c r="J9" s="81"/>
      <c r="K9" s="81"/>
      <c r="M9" s="75"/>
    </row>
    <row r="10" spans="1:13" ht="14.25">
      <c r="A10" s="82"/>
      <c r="B10" s="83"/>
      <c r="C10" s="83"/>
      <c r="D10" s="83"/>
      <c r="E10" s="83"/>
      <c r="F10" s="84"/>
      <c r="G10" s="85"/>
      <c r="H10" s="86"/>
      <c r="I10" s="7" t="s">
        <v>107</v>
      </c>
      <c r="J10" s="81"/>
      <c r="K10" s="87"/>
    </row>
    <row r="11" spans="1:13" ht="14.25">
      <c r="A11" s="724" t="str">
        <f>I.!C3</f>
        <v>#GEMEINDE#</v>
      </c>
      <c r="B11" s="724"/>
      <c r="C11" s="724"/>
      <c r="D11" s="724"/>
      <c r="E11" s="724"/>
      <c r="F11" s="84"/>
      <c r="G11" s="85" t="s">
        <v>108</v>
      </c>
      <c r="H11" s="86"/>
      <c r="I11" s="7"/>
      <c r="J11" s="81"/>
      <c r="K11" s="87"/>
    </row>
    <row r="12" spans="1:13" ht="14.25">
      <c r="A12" s="724">
        <f>Kita!C2</f>
        <v>0</v>
      </c>
      <c r="B12" s="724"/>
      <c r="C12" s="724"/>
      <c r="D12" s="724"/>
      <c r="E12" s="724"/>
      <c r="F12" s="84"/>
      <c r="G12" s="80" t="s">
        <v>109</v>
      </c>
      <c r="H12" s="86"/>
      <c r="I12" s="7" t="s">
        <v>110</v>
      </c>
      <c r="J12" s="87"/>
      <c r="K12" s="89"/>
    </row>
    <row r="13" spans="1:13" ht="14.25">
      <c r="A13" s="233">
        <f>Kita!C3</f>
        <v>0</v>
      </c>
      <c r="B13" s="233"/>
      <c r="C13" s="233"/>
      <c r="D13" s="233"/>
      <c r="E13" s="233"/>
      <c r="F13" s="84"/>
      <c r="G13" s="85"/>
      <c r="H13" s="86"/>
      <c r="I13" s="7" t="s">
        <v>111</v>
      </c>
      <c r="J13" s="87"/>
      <c r="K13" s="87"/>
    </row>
    <row r="14" spans="1:13" ht="14.25">
      <c r="A14" s="234">
        <f>Kita!C4</f>
        <v>0</v>
      </c>
      <c r="B14" s="235"/>
      <c r="C14" s="235"/>
      <c r="D14" s="235"/>
      <c r="E14" s="235"/>
      <c r="F14" s="84"/>
      <c r="G14" s="85" t="s">
        <v>112</v>
      </c>
      <c r="H14" s="86"/>
      <c r="I14" s="236"/>
      <c r="J14" s="87"/>
      <c r="K14" s="87"/>
    </row>
    <row r="15" spans="1:13" ht="14.25">
      <c r="A15" s="751"/>
      <c r="B15" s="751"/>
      <c r="C15" s="751"/>
      <c r="D15" s="751"/>
      <c r="E15" s="751"/>
      <c r="F15" s="143"/>
      <c r="G15" s="85" t="s">
        <v>113</v>
      </c>
      <c r="H15" s="86"/>
      <c r="I15" s="7" t="s">
        <v>234</v>
      </c>
      <c r="J15" s="87"/>
      <c r="K15" s="87"/>
    </row>
    <row r="16" spans="1:13" ht="14.25">
      <c r="A16" s="752"/>
      <c r="B16" s="752"/>
      <c r="C16" s="752"/>
      <c r="D16" s="752"/>
      <c r="E16" s="752"/>
      <c r="F16" s="143"/>
      <c r="G16" s="85" t="s">
        <v>114</v>
      </c>
      <c r="H16" s="86"/>
      <c r="I16" s="7" t="s">
        <v>115</v>
      </c>
      <c r="J16" s="87"/>
      <c r="K16" s="87"/>
    </row>
    <row r="17" spans="1:11" ht="14.25">
      <c r="A17" s="752"/>
      <c r="B17" s="752"/>
      <c r="C17" s="752"/>
      <c r="D17" s="752"/>
      <c r="E17" s="752"/>
      <c r="F17" s="143"/>
      <c r="G17" s="85"/>
      <c r="H17" s="86"/>
      <c r="I17" s="87"/>
      <c r="J17" s="87"/>
      <c r="K17" s="87"/>
    </row>
    <row r="18" spans="1:11" ht="14.25">
      <c r="A18" s="143"/>
      <c r="B18" s="143"/>
      <c r="C18" s="143"/>
      <c r="D18" s="143"/>
      <c r="E18" s="143"/>
      <c r="F18" s="143"/>
      <c r="G18" s="85" t="s">
        <v>116</v>
      </c>
      <c r="H18" s="86"/>
      <c r="I18" s="91" t="str">
        <f>Kita!U7</f>
        <v>51.11.08</v>
      </c>
      <c r="J18" s="87"/>
      <c r="K18" s="87"/>
    </row>
    <row r="19" spans="1:11" ht="14.25">
      <c r="A19" s="143"/>
      <c r="B19" s="143"/>
      <c r="C19" s="143"/>
      <c r="D19" s="143"/>
      <c r="E19" s="143"/>
      <c r="F19" s="143"/>
      <c r="G19" s="80"/>
      <c r="H19" s="75"/>
      <c r="I19" s="81" t="str">
        <f>E38</f>
        <v xml:space="preserve">IV. Quartal  </v>
      </c>
      <c r="J19" s="92">
        <f>I.!B7</f>
        <v>2025</v>
      </c>
      <c r="K19" s="81"/>
    </row>
    <row r="20" spans="1:11" ht="14.25">
      <c r="A20" s="143"/>
      <c r="B20" s="143"/>
      <c r="C20" s="143"/>
      <c r="D20" s="143"/>
      <c r="E20" s="143"/>
      <c r="F20" s="143"/>
      <c r="G20" s="80"/>
      <c r="H20" s="75"/>
      <c r="I20" s="81"/>
      <c r="J20" s="81"/>
      <c r="K20" s="81"/>
    </row>
    <row r="21" spans="1:11" ht="14.25">
      <c r="A21" s="143"/>
      <c r="B21" s="143"/>
      <c r="C21" s="143"/>
      <c r="D21" s="143"/>
      <c r="E21" s="143"/>
      <c r="F21" s="143"/>
      <c r="G21" s="93" t="s">
        <v>117</v>
      </c>
      <c r="H21" s="90"/>
      <c r="I21" s="94" t="s">
        <v>118</v>
      </c>
      <c r="J21" s="95">
        <f>Kita!BH9</f>
        <v>0</v>
      </c>
      <c r="K21" s="94"/>
    </row>
    <row r="22" spans="1:11">
      <c r="A22" s="144"/>
      <c r="B22" s="144"/>
      <c r="C22" s="144"/>
      <c r="D22" s="144"/>
      <c r="E22" s="144"/>
      <c r="F22" s="144"/>
      <c r="G22" s="144"/>
      <c r="H22" s="144"/>
      <c r="I22" s="144"/>
      <c r="J22" s="75"/>
      <c r="K22" s="144"/>
    </row>
    <row r="23" spans="1:11">
      <c r="A23" s="144"/>
      <c r="B23" s="144"/>
      <c r="C23" s="144"/>
      <c r="D23" s="144"/>
      <c r="E23" s="144"/>
      <c r="F23" s="144"/>
      <c r="G23" s="144"/>
      <c r="H23" s="144"/>
      <c r="I23" s="144"/>
      <c r="J23" s="75"/>
      <c r="K23" s="144"/>
    </row>
    <row r="24" spans="1:11" ht="15">
      <c r="A24" s="145"/>
      <c r="B24" s="145"/>
      <c r="C24" s="146"/>
      <c r="D24" s="80"/>
      <c r="E24" s="753"/>
      <c r="F24" s="753"/>
      <c r="G24" s="753"/>
      <c r="H24" s="147"/>
      <c r="I24" s="148"/>
      <c r="J24" s="81"/>
      <c r="K24" s="149"/>
    </row>
    <row r="25" spans="1:11" ht="15">
      <c r="A25" s="145"/>
      <c r="B25" s="145"/>
      <c r="C25" s="80"/>
      <c r="D25" s="80"/>
      <c r="E25" s="150"/>
      <c r="F25" s="151"/>
      <c r="G25" s="152"/>
      <c r="H25" s="147"/>
      <c r="I25" s="148"/>
      <c r="J25" s="81"/>
      <c r="K25" s="80"/>
    </row>
    <row r="26" spans="1:11" ht="6" customHeight="1">
      <c r="A26" s="75"/>
      <c r="B26" s="153"/>
      <c r="C26" s="153"/>
      <c r="D26" s="153"/>
      <c r="E26" s="75"/>
      <c r="F26" s="75"/>
      <c r="G26" s="75"/>
      <c r="H26" s="75"/>
      <c r="I26" s="75"/>
      <c r="J26" s="75"/>
      <c r="K26" s="75"/>
    </row>
    <row r="27" spans="1:11">
      <c r="A27" s="75"/>
      <c r="B27" s="75"/>
      <c r="C27" s="75"/>
      <c r="D27" s="75"/>
      <c r="E27" s="75"/>
      <c r="F27" s="75"/>
      <c r="G27" s="75"/>
      <c r="H27" s="75"/>
      <c r="I27" s="75"/>
      <c r="J27" s="75"/>
      <c r="K27" s="75"/>
    </row>
    <row r="29" spans="1:11" ht="15.75">
      <c r="A29" s="754" t="s">
        <v>119</v>
      </c>
      <c r="B29" s="754"/>
      <c r="C29" s="754"/>
      <c r="D29" s="754"/>
      <c r="E29" s="754"/>
      <c r="F29" s="754"/>
      <c r="G29" s="754"/>
      <c r="H29" s="754"/>
      <c r="I29" s="754"/>
      <c r="J29" s="754"/>
      <c r="K29" s="754"/>
    </row>
    <row r="30" spans="1:11" ht="15.75">
      <c r="A30" s="154" t="s">
        <v>120</v>
      </c>
      <c r="B30" s="154"/>
      <c r="C30" s="154"/>
      <c r="D30" s="727" t="str">
        <f>A11</f>
        <v>#GEMEINDE#</v>
      </c>
      <c r="E30" s="727"/>
      <c r="F30" s="727"/>
      <c r="G30" s="727"/>
      <c r="H30" s="727"/>
      <c r="I30" s="727"/>
      <c r="J30" s="727"/>
      <c r="K30" s="154"/>
    </row>
    <row r="31" spans="1:11" ht="17.25" customHeight="1">
      <c r="A31" s="155" t="s">
        <v>121</v>
      </c>
      <c r="B31" s="155"/>
      <c r="C31" s="155"/>
      <c r="D31" s="754" t="str">
        <f>I.!I3</f>
        <v>#KITA-NAME#</v>
      </c>
      <c r="E31" s="754"/>
      <c r="F31" s="754"/>
      <c r="G31" s="754"/>
      <c r="H31" s="754"/>
      <c r="I31" s="754"/>
      <c r="J31" s="754"/>
      <c r="K31" s="155"/>
    </row>
    <row r="33" spans="1:11">
      <c r="A33" s="16" t="s">
        <v>122</v>
      </c>
      <c r="C33" s="723">
        <f>A12</f>
        <v>0</v>
      </c>
      <c r="D33" s="723"/>
      <c r="E33" s="723"/>
      <c r="F33" s="723"/>
      <c r="G33" s="723"/>
      <c r="H33" s="723"/>
      <c r="I33" s="723"/>
      <c r="J33" s="723"/>
    </row>
    <row r="34" spans="1:11" ht="20.25" customHeight="1"/>
    <row r="35" spans="1:11">
      <c r="A35" s="156" t="s">
        <v>123</v>
      </c>
    </row>
    <row r="36" spans="1:11">
      <c r="A36" s="16" t="s">
        <v>124</v>
      </c>
    </row>
    <row r="37" spans="1:11">
      <c r="A37" s="729" t="str">
        <f>D30</f>
        <v>#GEMEINDE#</v>
      </c>
      <c r="B37" s="729"/>
      <c r="C37" s="729"/>
      <c r="D37" s="729"/>
      <c r="E37" s="729"/>
    </row>
    <row r="38" spans="1:11">
      <c r="A38" s="16" t="s">
        <v>125</v>
      </c>
      <c r="E38" s="730" t="s">
        <v>195</v>
      </c>
      <c r="F38" s="731"/>
      <c r="G38" s="111">
        <f>J19</f>
        <v>2025</v>
      </c>
      <c r="H38" s="140"/>
    </row>
    <row r="39" spans="1:11">
      <c r="A39" s="16" t="s">
        <v>127</v>
      </c>
    </row>
    <row r="40" spans="1:11" ht="7.5" customHeight="1"/>
    <row r="41" spans="1:11" ht="15.75">
      <c r="A41" s="113"/>
      <c r="B41" s="732" t="e">
        <f>IV.!N43</f>
        <v>#DIV/0!</v>
      </c>
      <c r="C41" s="732"/>
      <c r="D41" s="732"/>
      <c r="E41" s="732"/>
      <c r="F41" s="732"/>
      <c r="G41" s="114" t="s">
        <v>128</v>
      </c>
      <c r="H41" s="114"/>
      <c r="J41" s="114"/>
    </row>
    <row r="42" spans="1:11" ht="15.75">
      <c r="A42" s="115" t="s">
        <v>129</v>
      </c>
      <c r="B42" s="116"/>
      <c r="C42" s="116"/>
      <c r="D42" s="116"/>
      <c r="E42" s="116"/>
      <c r="F42" s="116"/>
      <c r="G42" s="114"/>
      <c r="H42" s="114"/>
      <c r="J42" s="114"/>
    </row>
    <row r="43" spans="1:11" ht="8.25" customHeight="1">
      <c r="A43" s="115"/>
      <c r="B43" s="116"/>
      <c r="C43" s="116"/>
      <c r="D43" s="116"/>
      <c r="E43" s="116"/>
      <c r="F43" s="116"/>
      <c r="G43" s="114"/>
      <c r="H43" s="114"/>
      <c r="J43" s="114"/>
    </row>
    <row r="44" spans="1:11" ht="15.75" customHeight="1">
      <c r="A44" s="733" t="e">
        <f>UPPER(B45)</f>
        <v>#DIV/0!</v>
      </c>
      <c r="B44" s="733"/>
      <c r="C44" s="733"/>
      <c r="D44" s="733"/>
      <c r="E44" s="733"/>
      <c r="F44" s="733"/>
      <c r="G44" s="733"/>
      <c r="H44" s="733"/>
      <c r="I44" s="733"/>
      <c r="J44" s="733"/>
      <c r="K44" s="733"/>
    </row>
    <row r="45" spans="1:11" ht="16.5" customHeight="1">
      <c r="A45" s="117" t="s">
        <v>129</v>
      </c>
      <c r="B45" s="118" t="e">
        <f>IF(B41&gt;=1000000000,"nur unter 1 Milliarde",IF(ABS(B41)&lt;1,"null",IF(B41&lt;0,"minus   ","")&amp;IF(B50=0,"",C50)&amp;IF(AND(B51=0,B52=0),"",D51)&amp;IF(B53=0,"",C53)&amp;IF(AND(B54=0,B55=0),"",D54)&amp;IF(B56=0,"",C56)&amp;IF(AND(B57=0,B58=0),"",IF(AND(B57=0,B58=1),"eins",D57))))&amp;IF(F56=0,"",IF(A45=1,H56,H57))</f>
        <v>#DIV/0!</v>
      </c>
      <c r="C45" s="119"/>
      <c r="D45" s="119"/>
      <c r="E45" s="119"/>
      <c r="F45" s="120"/>
      <c r="G45" s="120"/>
      <c r="H45" s="120"/>
      <c r="I45" s="157"/>
      <c r="J45" s="157"/>
    </row>
    <row r="46" spans="1:11" ht="15" hidden="1">
      <c r="A46" s="157"/>
      <c r="B46" s="158"/>
      <c r="C46" s="159"/>
      <c r="D46" s="157"/>
      <c r="E46" s="157"/>
      <c r="F46" s="157"/>
      <c r="G46" s="157"/>
      <c r="H46" s="157"/>
      <c r="I46" s="157"/>
      <c r="J46" s="157"/>
    </row>
    <row r="47" spans="1:11" ht="15" hidden="1">
      <c r="A47" s="157"/>
      <c r="B47" s="160" t="e">
        <f>SUBSTITUTE(SUBSTITUTE(SUBSTITUTE(SUBSTITUTE(SUBSTITUTE(SUBSTITUTE(SUBSTITUTE(SUBSTITUTE(B41,0,"Null   "),1,"Eins   "),2,"Zwo   "),3,"Drei   "),4,"Vier   "),5,"Fünf   "),6,"Sechs   "),7,"Sieben   ")</f>
        <v>#DIV/0!</v>
      </c>
      <c r="C47" s="159"/>
      <c r="D47" s="157"/>
      <c r="E47" s="157"/>
      <c r="F47" s="157"/>
      <c r="G47" s="157"/>
      <c r="H47" s="157"/>
      <c r="I47" s="157"/>
      <c r="J47" s="157"/>
    </row>
    <row r="48" spans="1:11" ht="14.25" hidden="1">
      <c r="A48" s="157"/>
      <c r="B48" s="157"/>
      <c r="C48" s="157"/>
      <c r="D48" s="157"/>
      <c r="E48" s="157"/>
      <c r="F48" s="157"/>
      <c r="G48" s="157"/>
      <c r="H48" s="157"/>
      <c r="I48" s="157"/>
      <c r="J48" s="157"/>
    </row>
    <row r="49" spans="1:11" ht="14.25" hidden="1">
      <c r="A49" s="157"/>
      <c r="B49" s="157"/>
      <c r="C49" s="157"/>
      <c r="D49" s="157"/>
      <c r="E49" s="157"/>
      <c r="F49" s="157"/>
      <c r="G49" s="161" t="e">
        <f>ABS(100*(MOD(B41,1)-(B41&lt;0)))</f>
        <v>#DIV/0!</v>
      </c>
      <c r="H49" s="157"/>
      <c r="I49" s="157"/>
      <c r="J49" s="157"/>
    </row>
    <row r="50" spans="1:11" ht="15" hidden="1">
      <c r="A50" s="157"/>
      <c r="B50" s="162" t="e">
        <f>VALUE(RIGHT(INT(ABS(B41)/100000000)))</f>
        <v>#DIV/0!</v>
      </c>
      <c r="C50" s="157" t="e">
        <f>IF(B50=1,"ein",IF(B50=2,"zwei",IF(B50=3,"drei",IF(B50=4,"vier",IF(B50=5,"fünf",IF(B50=6,"sechs",IF(B50=7,"sieben",IF(B50=8,"acht","neun"))))))))&amp;"hundert"&amp;IF(AND(B51=0,B52=0),"millionen","")</f>
        <v>#DIV/0!</v>
      </c>
      <c r="D50" s="157"/>
      <c r="E50" s="157"/>
      <c r="F50" s="157"/>
      <c r="G50" s="157" t="e">
        <f>ROUND(100*(ABS(B41)-INT(ABS(B41))),0)</f>
        <v>#DIV/0!</v>
      </c>
      <c r="H50" s="157"/>
      <c r="I50" s="157"/>
      <c r="J50" s="157"/>
    </row>
    <row r="51" spans="1:11" ht="15" hidden="1">
      <c r="A51" s="157"/>
      <c r="B51" s="162" t="e">
        <f>VALUE(RIGHT(INT(ABS(B41)/10000000)))</f>
        <v>#DIV/0!</v>
      </c>
      <c r="C51" s="157" t="e">
        <f>IF(B51=1,"zehn",IF(B51=2,"zwanzig",IF(B51=3,"dreißig",IF(B51=4,"vierzig",IF(B51=5,"fünfzig",IF(B51=6,"sechzig",IF(B51=7,"siebzig",IF(B51=8,"achtzig","neunzig"))))))))</f>
        <v>#DIV/0!</v>
      </c>
      <c r="D51" s="157" t="e">
        <f>IF(AND(B51=0,B52=1),"einemillion",IF(AND(B51=1,B52=1),"elf",IF(AND(B51=1,B52=2),"zwölf",IF(AND(B51=1,B52=6),"sechzehn",IF(AND(B51=1,B52=7),"siebzehn",IF(B52=0,C51,IF(B51=0,C52,C52&amp;IF(B51&gt;1,"und","")&amp;C51))))))&amp;"millionen")</f>
        <v>#DIV/0!</v>
      </c>
      <c r="E51" s="157"/>
      <c r="F51" s="157"/>
      <c r="G51" s="157"/>
      <c r="H51" s="157"/>
      <c r="I51" s="157"/>
      <c r="J51" s="157"/>
    </row>
    <row r="52" spans="1:11" ht="15" hidden="1">
      <c r="A52" s="157"/>
      <c r="B52" s="162" t="e">
        <f>VALUE(RIGHT(INT(ABS(B41)/1000000)))</f>
        <v>#DIV/0!</v>
      </c>
      <c r="C52" s="157" t="e">
        <f>IF(B52=1,"ein",IF(B52=2,"zwei",IF(B52=3,"drei",IF(B52=4,"vier",IF(B52=5,"fünf",IF(B52=6,"sechs",IF(B52=7,"sieben",IF(B52=8,"acht","neun"))))))))</f>
        <v>#DIV/0!</v>
      </c>
      <c r="D52" s="157"/>
      <c r="E52" s="157"/>
      <c r="F52" s="157"/>
      <c r="G52" s="157"/>
      <c r="H52" s="157"/>
      <c r="I52" s="157"/>
      <c r="J52" s="157"/>
    </row>
    <row r="53" spans="1:11" ht="15" hidden="1">
      <c r="A53" s="157"/>
      <c r="B53" s="162" t="e">
        <f>VALUE(RIGHT(INT(ABS(B41)/100000)))</f>
        <v>#DIV/0!</v>
      </c>
      <c r="C53" s="157" t="e">
        <f>IF(B53=1,"ein",IF(B53=2,"zwei",IF(B53=3,"drei",IF(B53=4,"vier",IF(B53=5,"fünf",IF(B53=6,"sechs",IF(B53=7,"sieben",IF(B53=8,"acht","neun"))))))))&amp;"hundert"&amp;IF(AND(B54=0,B55=0),"tausend","")</f>
        <v>#DIV/0!</v>
      </c>
      <c r="D53" s="157"/>
      <c r="E53" s="157"/>
      <c r="F53" s="157"/>
      <c r="G53" s="157"/>
      <c r="H53" s="157"/>
      <c r="I53" s="157"/>
      <c r="J53" s="157"/>
    </row>
    <row r="54" spans="1:11" ht="38.25" hidden="1" customHeight="1">
      <c r="A54" s="157"/>
      <c r="B54" s="162" t="e">
        <f>VALUE(RIGHT(INT(ABS(B41)/10000)))</f>
        <v>#DIV/0!</v>
      </c>
      <c r="C54" s="157" t="e">
        <f>IF(B54=1,"zehn",IF(B54=2,"zwanzig",IF(B54=3,"dreißig",IF(B54=4,"vierzig",IF(B54=5,"fünfzig",IF(B54=6,"sechzig",IF(B54=7,"siebzig",IF(B54=8,"achtzig","neunzig"))))))))</f>
        <v>#DIV/0!</v>
      </c>
      <c r="D54" s="157" t="e">
        <f>IF(AND(B54=1,B55=1),"elf",IF(AND(B54=1,B55=2),"zwölf",IF(AND(B54=1,B55=6),"sechzehn",IF(AND(B54=1,B55=7),"siebzehn",IF(B55=0,C54,IF(B54=0,C55,C55&amp;IF(B54&gt;1,"und","")&amp;C54))))))&amp;"tausend"</f>
        <v>#DIV/0!</v>
      </c>
      <c r="E54" s="157"/>
      <c r="F54" s="157"/>
      <c r="G54" s="157"/>
      <c r="H54" s="157"/>
      <c r="I54" s="157"/>
      <c r="J54" s="157"/>
      <c r="K54" s="140"/>
    </row>
    <row r="55" spans="1:11" ht="15" hidden="1">
      <c r="A55" s="157"/>
      <c r="B55" s="162" t="e">
        <f>VALUE(RIGHT(INT(ABS(B41)/1000)))</f>
        <v>#DIV/0!</v>
      </c>
      <c r="C55" s="157" t="e">
        <f>IF(B55=1,"ein",IF(B55=2,"zwei",IF(B55=3,"drei",IF(B55=4,"vier",IF(B55=5,"fünf",IF(B55=6,"sechs",IF(B55=7,"sieben",IF(B55=8,"acht","neun"))))))))</f>
        <v>#DIV/0!</v>
      </c>
      <c r="D55" s="157"/>
      <c r="E55" s="157"/>
      <c r="F55" s="157"/>
      <c r="G55" s="157"/>
      <c r="H55" s="157"/>
      <c r="I55" s="157"/>
      <c r="J55" s="157"/>
    </row>
    <row r="56" spans="1:11" ht="15" hidden="1">
      <c r="A56" s="157"/>
      <c r="B56" s="162" t="e">
        <f>VALUE(RIGHT(INT(ABS(B41)/100)))</f>
        <v>#DIV/0!</v>
      </c>
      <c r="C56" s="157" t="e">
        <f>IF(B56=1,"ein",IF(B56=2,"zwei",IF(B56=3,"drei",IF(B56=4,"vier",IF(B56=5,"fünf",IF(B56=6,"sechs",IF(B56=7,"sieben",IF(B56=8,"acht","neun"))))))))&amp;"hundert"</f>
        <v>#DIV/0!</v>
      </c>
      <c r="D56" s="157"/>
      <c r="E56" s="157"/>
      <c r="F56" s="163" t="e">
        <f>IF(A45=0,0,ROUND(100*(ABS(B41)-INT(ABS(B41))),0))</f>
        <v>#DIV/0!</v>
      </c>
      <c r="G56" s="157"/>
      <c r="H56" s="157" t="e">
        <f>TEXT(F56,"   00")&amp;"/100"</f>
        <v>#DIV/0!</v>
      </c>
      <c r="I56" s="157"/>
      <c r="J56" s="157"/>
    </row>
    <row r="57" spans="1:11" ht="15" hidden="1">
      <c r="A57" s="157"/>
      <c r="B57" s="162" t="e">
        <f>VALUE(RIGHT(INT(ABS(B41)/10)))</f>
        <v>#DIV/0!</v>
      </c>
      <c r="C57" s="157" t="e">
        <f>IF(B57=1,"zehn",IF(B57=2,"zwanzig",IF(B57=3,"dreißig",IF(B57=4,"vierzig",IF(B57=5,"fünfzig",IF(B57=6,"sechzig",IF(B57=7,"siebzig",IF(B57=8,"achtzig","neunzig"))))))))</f>
        <v>#DIV/0!</v>
      </c>
      <c r="D57" s="157" t="e">
        <f>IF(AND(B57=1,B58=1),"elf",IF(AND(B57=1,B58=2),"zwölf",IF(AND(B57=1,B58=6),"sechzehn",IF(AND(B57=1,B58=7),"siebzehn",IF(B58=0,C57,IF(B57=0,C58,C58&amp;IF(B57&gt;1,"und","")&amp;C57))))))</f>
        <v>#DIV/0!</v>
      </c>
      <c r="E57" s="157"/>
      <c r="F57" s="162" t="e">
        <f>VALUE(RIGHT(INT(ABS(F56)/10)))</f>
        <v>#DIV/0!</v>
      </c>
      <c r="G57" s="157" t="e">
        <f>IF(F57=1,"zehn",IF(F57=2,"zwanzig",IF(F57=3,"dreißig",IF(F57=4,"vierzig",IF(F57=5,"fünfzig",IF(F57=6,"sechzig",IF(F57=7,"siebzig",IF(F57=8,"achtzig","neunzig"))))))))</f>
        <v>#DIV/0!</v>
      </c>
      <c r="H57" s="157" t="e">
        <f>"    Komma "&amp;IF(F56&lt;10,"null ","")&amp;IF(F56=1,"eins",IF(AND(F57=1,F58=1),"elf",IF(AND(F57=1,F58=2),"zwölf",IF(AND(F57=1,F58=6),"sechzehn",IF(AND(F57=1,F58=7),"siebzehn",IF(F58=0,G57,IF(F57=0,G58,G58&amp;IF(F57&gt;1,"und","")&amp;G57)))))))</f>
        <v>#DIV/0!</v>
      </c>
      <c r="I57" s="157"/>
      <c r="J57" s="157"/>
    </row>
    <row r="58" spans="1:11" ht="15" hidden="1">
      <c r="A58" s="157"/>
      <c r="B58" s="162" t="e">
        <f>VALUE(RIGHT(INT(ABS(B41))))</f>
        <v>#DIV/0!</v>
      </c>
      <c r="C58" s="157" t="e">
        <f>IF(B58=1,"ein",IF(B58=2,"zwei",IF(B58=3,"drei",IF(B58=4,"vier",IF(B58=5,"fünf",IF(B58=6,"sechs",IF(B58=7,"sieben",IF(B58=8,"acht","neun"))))))))</f>
        <v>#DIV/0!</v>
      </c>
      <c r="D58" s="157"/>
      <c r="E58" s="157"/>
      <c r="F58" s="162" t="e">
        <f>VALUE(RIGHT(INT(ABS(F56))))</f>
        <v>#DIV/0!</v>
      </c>
      <c r="G58" s="157" t="e">
        <f>IF(F58=1,"ein",IF(F58=2,"zwei",IF(F58=3,"drei",IF(F58=4,"vier",IF(F58=5,"fünf",IF(F58=6,"sechs",IF(F58=7,"sieben",IF(F58=8,"acht","neun"))))))))</f>
        <v>#DIV/0!</v>
      </c>
      <c r="H58" s="157"/>
      <c r="I58" s="157"/>
      <c r="J58" s="157"/>
    </row>
    <row r="59" spans="1:11" hidden="1"/>
    <row r="60" spans="1:11" hidden="1">
      <c r="A60" s="755" t="s">
        <v>130</v>
      </c>
      <c r="B60" s="755"/>
      <c r="C60" s="755"/>
      <c r="D60" s="755"/>
      <c r="E60" s="755"/>
      <c r="F60" s="755"/>
      <c r="G60" s="755"/>
      <c r="H60" s="755"/>
      <c r="I60" s="755"/>
      <c r="J60" s="755"/>
      <c r="K60" s="755"/>
    </row>
    <row r="61" spans="1:11">
      <c r="A61" s="164" t="s">
        <v>130</v>
      </c>
      <c r="B61" s="164"/>
      <c r="C61" s="164"/>
      <c r="D61" s="164"/>
      <c r="E61" s="164"/>
      <c r="F61" s="164"/>
      <c r="G61" s="164"/>
      <c r="H61" s="164"/>
      <c r="I61" s="164"/>
      <c r="J61" s="164"/>
      <c r="K61" s="164"/>
    </row>
    <row r="62" spans="1:11">
      <c r="A62" s="164"/>
      <c r="B62" s="164"/>
      <c r="C62" s="164"/>
      <c r="D62" s="164"/>
      <c r="E62" s="164"/>
      <c r="F62" s="164"/>
      <c r="G62" s="164"/>
      <c r="H62" s="164"/>
      <c r="I62" s="164"/>
      <c r="J62" s="164"/>
      <c r="K62" s="164"/>
    </row>
    <row r="63" spans="1:11" ht="15.75" customHeight="1">
      <c r="A63" s="756" t="s">
        <v>131</v>
      </c>
      <c r="B63" s="756"/>
      <c r="C63" s="756"/>
      <c r="D63" s="756"/>
      <c r="E63" s="756"/>
      <c r="F63" s="756"/>
      <c r="G63" s="756"/>
      <c r="H63" s="756"/>
      <c r="I63" s="756"/>
      <c r="J63" s="756"/>
      <c r="K63" s="756"/>
    </row>
    <row r="64" spans="1:11" ht="11.25" customHeight="1">
      <c r="A64" s="756"/>
      <c r="B64" s="756"/>
      <c r="C64" s="756"/>
      <c r="D64" s="756"/>
      <c r="E64" s="756"/>
      <c r="F64" s="756"/>
      <c r="G64" s="756"/>
      <c r="H64" s="756"/>
      <c r="I64" s="756"/>
      <c r="J64" s="756"/>
      <c r="K64" s="756"/>
    </row>
    <row r="65" spans="1:11" ht="15.75">
      <c r="A65" s="165"/>
    </row>
    <row r="66" spans="1:11">
      <c r="A66" s="755" t="s">
        <v>132</v>
      </c>
      <c r="B66" s="755"/>
      <c r="C66" s="755"/>
      <c r="D66" s="755"/>
      <c r="E66" s="755"/>
      <c r="F66" s="755"/>
      <c r="G66" s="755"/>
      <c r="H66" s="755"/>
      <c r="I66" s="755"/>
      <c r="J66" s="755"/>
      <c r="K66" s="755"/>
    </row>
    <row r="67" spans="1:11" ht="29.25" customHeight="1">
      <c r="A67" s="757" t="s">
        <v>133</v>
      </c>
      <c r="B67" s="757"/>
      <c r="C67" s="757"/>
      <c r="D67" s="757"/>
      <c r="E67" s="757"/>
      <c r="F67" s="757"/>
      <c r="G67" s="757"/>
      <c r="H67" s="757"/>
      <c r="I67" s="757"/>
      <c r="J67" s="757"/>
      <c r="K67" s="757"/>
    </row>
    <row r="68" spans="1:11" ht="15.75" customHeight="1"/>
    <row r="69" spans="1:11">
      <c r="A69" s="755" t="s">
        <v>134</v>
      </c>
      <c r="B69" s="755"/>
      <c r="C69" s="755"/>
      <c r="D69" s="755"/>
      <c r="E69" s="755"/>
      <c r="F69" s="755"/>
      <c r="G69" s="755"/>
      <c r="H69" s="755"/>
      <c r="I69" s="755"/>
      <c r="J69" s="755"/>
      <c r="K69" s="755"/>
    </row>
    <row r="70" spans="1:11">
      <c r="A70" s="16" t="s">
        <v>135</v>
      </c>
      <c r="D70" s="750" t="str">
        <f>D30</f>
        <v>#GEMEINDE#</v>
      </c>
      <c r="E70" s="750"/>
      <c r="F70" s="750"/>
      <c r="G70" s="750"/>
      <c r="H70" s="750"/>
      <c r="I70" s="750"/>
      <c r="J70" s="750"/>
      <c r="K70" s="750"/>
    </row>
    <row r="71" spans="1:11">
      <c r="A71" s="16" t="s">
        <v>136</v>
      </c>
      <c r="D71" s="758">
        <f>IV.!G7</f>
        <v>45901</v>
      </c>
      <c r="E71" s="758"/>
      <c r="F71" s="166" t="s">
        <v>137</v>
      </c>
    </row>
    <row r="72" spans="1:11">
      <c r="A72" s="16" t="s">
        <v>138</v>
      </c>
    </row>
    <row r="73" spans="1:11">
      <c r="A73" s="16" t="s">
        <v>139</v>
      </c>
    </row>
    <row r="77" spans="1:11">
      <c r="A77" s="75"/>
      <c r="B77" s="75"/>
      <c r="C77" s="75"/>
      <c r="D77" s="75"/>
      <c r="E77" s="75"/>
      <c r="F77" s="75"/>
      <c r="G77" s="75"/>
      <c r="H77" s="75"/>
      <c r="I77" s="75"/>
      <c r="J77" s="75"/>
      <c r="K77" s="75"/>
    </row>
    <row r="78" spans="1:11" ht="9.9499999999999993" customHeight="1">
      <c r="A78" s="131" t="s">
        <v>140</v>
      </c>
      <c r="B78" s="90"/>
      <c r="C78" s="90"/>
      <c r="D78" s="131" t="s">
        <v>141</v>
      </c>
      <c r="E78" s="90"/>
      <c r="F78" s="90"/>
      <c r="G78" s="131" t="s">
        <v>142</v>
      </c>
      <c r="H78" s="90"/>
      <c r="I78" s="90"/>
      <c r="J78" s="131" t="s">
        <v>143</v>
      </c>
      <c r="K78" s="90"/>
    </row>
    <row r="79" spans="1:11" ht="9.9499999999999993" customHeight="1">
      <c r="A79" s="90" t="s">
        <v>144</v>
      </c>
      <c r="B79" s="90"/>
      <c r="C79" s="90"/>
      <c r="D79" s="90" t="s">
        <v>145</v>
      </c>
      <c r="E79" s="90"/>
      <c r="F79" s="90"/>
      <c r="G79" s="90" t="s">
        <v>146</v>
      </c>
      <c r="H79" s="90"/>
      <c r="I79" s="90"/>
      <c r="J79" s="90" t="s">
        <v>147</v>
      </c>
      <c r="K79" s="90" t="s">
        <v>148</v>
      </c>
    </row>
    <row r="80" spans="1:11" ht="9.9499999999999993" customHeight="1">
      <c r="A80" s="90" t="s">
        <v>149</v>
      </c>
      <c r="B80" s="90"/>
      <c r="C80" s="90"/>
      <c r="D80" s="90" t="s">
        <v>150</v>
      </c>
      <c r="E80" s="90"/>
      <c r="F80" s="90"/>
      <c r="G80" s="90" t="s">
        <v>151</v>
      </c>
      <c r="H80" s="90"/>
      <c r="I80" s="90"/>
      <c r="J80" s="90" t="s">
        <v>152</v>
      </c>
      <c r="K80" s="90" t="s">
        <v>153</v>
      </c>
    </row>
    <row r="81" spans="1:11" ht="9.9499999999999993" customHeight="1">
      <c r="A81" s="90" t="s">
        <v>111</v>
      </c>
      <c r="B81" s="90"/>
      <c r="C81" s="90"/>
      <c r="D81" s="90" t="s">
        <v>154</v>
      </c>
      <c r="E81" s="90"/>
      <c r="F81" s="90"/>
      <c r="G81" s="90" t="s">
        <v>155</v>
      </c>
      <c r="H81" s="90"/>
      <c r="I81" s="90"/>
      <c r="J81" s="90" t="s">
        <v>156</v>
      </c>
      <c r="K81" s="90" t="s">
        <v>157</v>
      </c>
    </row>
    <row r="82" spans="1:11" ht="9.9499999999999993" customHeight="1">
      <c r="A82" s="90"/>
      <c r="B82" s="90"/>
      <c r="C82" s="90"/>
      <c r="D82" s="90"/>
      <c r="E82" s="90"/>
      <c r="F82" s="90"/>
      <c r="G82" s="90"/>
      <c r="H82" s="90"/>
      <c r="I82" s="90"/>
      <c r="J82" s="90"/>
      <c r="K82" s="90"/>
    </row>
    <row r="83" spans="1:11" ht="9.9499999999999993" customHeight="1">
      <c r="A83" s="90" t="s">
        <v>158</v>
      </c>
      <c r="B83" s="90"/>
      <c r="C83" s="90"/>
      <c r="D83" s="90"/>
      <c r="E83" s="90"/>
      <c r="F83" s="90"/>
      <c r="G83" s="90"/>
      <c r="H83" s="90"/>
      <c r="I83" s="90"/>
      <c r="J83" s="90"/>
      <c r="K83" s="90"/>
    </row>
    <row r="84" spans="1:11" ht="68.25" customHeight="1">
      <c r="A84" s="728" t="s">
        <v>239</v>
      </c>
      <c r="B84" s="728"/>
      <c r="C84" s="728"/>
      <c r="D84" s="728"/>
      <c r="E84" s="728"/>
      <c r="F84" s="728"/>
      <c r="G84" s="728"/>
      <c r="H84" s="728"/>
      <c r="I84" s="728"/>
      <c r="J84" s="728"/>
      <c r="K84" s="728"/>
    </row>
    <row r="85" spans="1:11" ht="15.75" customHeight="1">
      <c r="A85" s="169"/>
      <c r="B85" s="170"/>
      <c r="C85" s="170"/>
      <c r="D85" s="759"/>
      <c r="E85" s="760"/>
      <c r="F85" s="130"/>
      <c r="G85" s="170"/>
      <c r="H85" s="170"/>
      <c r="I85" s="170"/>
      <c r="J85" s="170"/>
      <c r="K85" s="170"/>
    </row>
    <row r="86" spans="1:11" ht="28.5" customHeight="1">
      <c r="A86" s="757" t="s">
        <v>159</v>
      </c>
      <c r="B86" s="757"/>
      <c r="C86" s="757"/>
      <c r="D86" s="757"/>
      <c r="E86" s="757"/>
      <c r="F86" s="757"/>
      <c r="G86" s="757"/>
      <c r="H86" s="757"/>
      <c r="I86" s="757"/>
      <c r="J86" s="757"/>
      <c r="K86" s="757"/>
    </row>
    <row r="87" spans="1:11" ht="42.75" customHeight="1">
      <c r="A87" s="757" t="s">
        <v>160</v>
      </c>
      <c r="B87" s="757"/>
      <c r="C87" s="757"/>
      <c r="D87" s="757"/>
      <c r="E87" s="757"/>
      <c r="F87" s="757"/>
      <c r="G87" s="757"/>
      <c r="H87" s="757"/>
      <c r="I87" s="757"/>
      <c r="J87" s="757"/>
      <c r="K87" s="757"/>
    </row>
    <row r="89" spans="1:11">
      <c r="A89" s="755" t="s">
        <v>161</v>
      </c>
      <c r="B89" s="755"/>
      <c r="C89" s="755"/>
      <c r="D89" s="755"/>
      <c r="E89" s="755"/>
      <c r="F89" s="755"/>
      <c r="G89" s="755"/>
      <c r="H89" s="755"/>
      <c r="I89" s="755"/>
      <c r="J89" s="755"/>
      <c r="K89" s="755"/>
    </row>
    <row r="90" spans="1:11">
      <c r="A90" s="16" t="s">
        <v>162</v>
      </c>
      <c r="D90" s="761" t="e">
        <f>B41</f>
        <v>#DIV/0!</v>
      </c>
      <c r="E90" s="761"/>
      <c r="F90" s="16" t="s">
        <v>216</v>
      </c>
    </row>
    <row r="91" spans="1:11">
      <c r="B91" s="750"/>
      <c r="C91" s="750"/>
      <c r="H91" s="171"/>
    </row>
    <row r="92" spans="1:11">
      <c r="A92" s="16" t="s">
        <v>163</v>
      </c>
      <c r="B92" s="762">
        <f>Kita!C7</f>
        <v>0</v>
      </c>
      <c r="C92" s="750"/>
      <c r="G92" s="16" t="s">
        <v>164</v>
      </c>
      <c r="H92" s="750">
        <f>Kita!C8</f>
        <v>0</v>
      </c>
      <c r="I92" s="750"/>
      <c r="J92" s="750"/>
      <c r="K92" s="750"/>
    </row>
    <row r="93" spans="1:11">
      <c r="B93" s="750"/>
      <c r="C93" s="750"/>
      <c r="G93" s="16" t="s">
        <v>165</v>
      </c>
      <c r="H93" s="750">
        <f>Kita!C9</f>
        <v>0</v>
      </c>
      <c r="I93" s="750"/>
      <c r="J93" s="750"/>
      <c r="K93" s="750"/>
    </row>
    <row r="95" spans="1:11">
      <c r="A95" s="156" t="s">
        <v>166</v>
      </c>
    </row>
    <row r="97" spans="1:11">
      <c r="A97" s="156" t="s">
        <v>167</v>
      </c>
    </row>
    <row r="99" spans="1:11" ht="39.75" customHeight="1">
      <c r="A99" s="172" t="s">
        <v>168</v>
      </c>
      <c r="B99" s="757" t="s">
        <v>169</v>
      </c>
      <c r="C99" s="757"/>
      <c r="D99" s="757"/>
      <c r="E99" s="757"/>
      <c r="F99" s="757"/>
      <c r="G99" s="757"/>
      <c r="H99" s="757"/>
      <c r="I99" s="757"/>
      <c r="J99" s="757"/>
      <c r="K99" s="757"/>
    </row>
    <row r="100" spans="1:11" ht="15.75">
      <c r="B100" s="173"/>
      <c r="C100" s="174"/>
      <c r="D100" s="174"/>
      <c r="E100" s="174"/>
      <c r="F100" s="174"/>
      <c r="G100" s="174"/>
      <c r="H100" s="174"/>
      <c r="I100" s="174"/>
      <c r="J100" s="174"/>
      <c r="K100" s="174"/>
    </row>
    <row r="101" spans="1:11" ht="84.75" customHeight="1">
      <c r="A101" s="172" t="s">
        <v>170</v>
      </c>
      <c r="B101" s="738" t="s">
        <v>171</v>
      </c>
      <c r="C101" s="738"/>
      <c r="D101" s="738"/>
      <c r="E101" s="738"/>
      <c r="F101" s="738"/>
      <c r="G101" s="738"/>
      <c r="H101" s="738"/>
      <c r="I101" s="738"/>
      <c r="J101" s="738"/>
      <c r="K101" s="738"/>
    </row>
    <row r="102" spans="1:11" ht="15.75">
      <c r="B102" s="763"/>
      <c r="C102" s="763"/>
      <c r="D102" s="763"/>
      <c r="E102" s="763"/>
      <c r="F102" s="763"/>
      <c r="G102" s="763"/>
      <c r="H102" s="763"/>
      <c r="I102" s="763"/>
      <c r="J102" s="763"/>
      <c r="K102" s="763"/>
    </row>
    <row r="103" spans="1:11" ht="15.75">
      <c r="A103" s="156" t="s">
        <v>172</v>
      </c>
      <c r="B103" s="174"/>
      <c r="C103" s="174"/>
      <c r="D103" s="174"/>
      <c r="E103" s="174"/>
      <c r="F103" s="174"/>
      <c r="G103" s="174"/>
      <c r="H103" s="174"/>
      <c r="I103" s="174"/>
      <c r="J103" s="174"/>
      <c r="K103" s="174"/>
    </row>
    <row r="104" spans="1:11" ht="15.75">
      <c r="B104" s="174"/>
      <c r="C104" s="174"/>
      <c r="D104" s="174"/>
      <c r="E104" s="174"/>
      <c r="F104" s="174"/>
      <c r="G104" s="174"/>
      <c r="H104" s="174"/>
      <c r="I104" s="174"/>
      <c r="J104" s="174"/>
      <c r="K104" s="174"/>
    </row>
    <row r="105" spans="1:11" ht="35.25" customHeight="1">
      <c r="A105" s="172" t="s">
        <v>173</v>
      </c>
      <c r="B105" s="757" t="s">
        <v>174</v>
      </c>
      <c r="C105" s="757"/>
      <c r="D105" s="757"/>
      <c r="E105" s="757"/>
      <c r="F105" s="757"/>
      <c r="G105" s="757"/>
      <c r="H105" s="757"/>
      <c r="I105" s="757"/>
      <c r="J105" s="757"/>
      <c r="K105" s="757"/>
    </row>
    <row r="106" spans="1:11" ht="15" customHeight="1">
      <c r="A106" s="172"/>
      <c r="B106" s="169" t="s">
        <v>175</v>
      </c>
      <c r="C106" s="170"/>
      <c r="D106" s="170"/>
      <c r="E106" s="170"/>
      <c r="F106" s="170"/>
      <c r="G106" s="170"/>
      <c r="H106" s="170"/>
      <c r="I106" s="759">
        <f>IV.!G7</f>
        <v>45901</v>
      </c>
      <c r="J106" s="759"/>
      <c r="K106" s="170"/>
    </row>
    <row r="107" spans="1:11" ht="13.5" customHeight="1">
      <c r="A107" s="172"/>
      <c r="B107" s="169" t="s">
        <v>176</v>
      </c>
      <c r="C107" s="170"/>
      <c r="D107" s="170"/>
      <c r="E107" s="170"/>
      <c r="F107" s="170"/>
      <c r="G107" s="170"/>
      <c r="H107" s="170"/>
      <c r="I107" s="170"/>
      <c r="J107" s="170"/>
      <c r="K107" s="170"/>
    </row>
    <row r="109" spans="1:11" ht="68.25" customHeight="1">
      <c r="A109" s="172" t="s">
        <v>177</v>
      </c>
      <c r="B109" s="738" t="s">
        <v>178</v>
      </c>
      <c r="C109" s="738"/>
      <c r="D109" s="738"/>
      <c r="E109" s="738"/>
      <c r="F109" s="738"/>
      <c r="G109" s="738"/>
      <c r="H109" s="738"/>
      <c r="I109" s="738"/>
      <c r="J109" s="738"/>
      <c r="K109" s="738"/>
    </row>
    <row r="111" spans="1:11">
      <c r="A111" s="156" t="s">
        <v>179</v>
      </c>
    </row>
    <row r="113" spans="1:11" ht="81.75" customHeight="1">
      <c r="A113" s="172" t="s">
        <v>180</v>
      </c>
      <c r="B113" s="738" t="s">
        <v>181</v>
      </c>
      <c r="C113" s="738"/>
      <c r="D113" s="738"/>
      <c r="E113" s="738"/>
      <c r="F113" s="738"/>
      <c r="G113" s="738"/>
      <c r="H113" s="738"/>
      <c r="I113" s="738"/>
      <c r="J113" s="738"/>
      <c r="K113" s="738"/>
    </row>
    <row r="114" spans="1:11" ht="15.75">
      <c r="A114" s="141"/>
      <c r="B114" s="763" t="s">
        <v>182</v>
      </c>
      <c r="C114" s="763"/>
      <c r="D114" s="763"/>
      <c r="E114" s="763"/>
      <c r="F114" s="763"/>
      <c r="G114" s="763"/>
      <c r="H114" s="763"/>
      <c r="I114" s="763"/>
      <c r="J114" s="763"/>
      <c r="K114" s="763"/>
    </row>
    <row r="115" spans="1:11" ht="39.75" customHeight="1">
      <c r="A115" s="172" t="s">
        <v>183</v>
      </c>
      <c r="B115" s="764" t="s">
        <v>184</v>
      </c>
      <c r="C115" s="764"/>
      <c r="D115" s="764"/>
      <c r="E115" s="764"/>
      <c r="F115" s="764"/>
      <c r="G115" s="764"/>
      <c r="H115" s="764"/>
      <c r="I115" s="764"/>
      <c r="J115" s="764"/>
      <c r="K115" s="764"/>
    </row>
    <row r="116" spans="1:11" ht="15.75">
      <c r="A116" s="141"/>
      <c r="B116" s="174" t="s">
        <v>185</v>
      </c>
      <c r="C116" s="174"/>
      <c r="D116" s="174"/>
      <c r="E116" s="174"/>
      <c r="F116" s="174"/>
      <c r="G116" s="174"/>
      <c r="H116" s="174"/>
      <c r="I116" s="174"/>
      <c r="J116" s="174"/>
      <c r="K116" s="174"/>
    </row>
    <row r="117" spans="1:11" ht="69.75" customHeight="1">
      <c r="A117" s="172" t="s">
        <v>186</v>
      </c>
      <c r="B117" s="738" t="s">
        <v>187</v>
      </c>
      <c r="C117" s="738"/>
      <c r="D117" s="738"/>
      <c r="E117" s="738"/>
      <c r="F117" s="738"/>
      <c r="G117" s="738"/>
      <c r="H117" s="738"/>
      <c r="I117" s="738"/>
      <c r="J117" s="738"/>
      <c r="K117" s="738"/>
    </row>
    <row r="118" spans="1:11" ht="40.5" customHeight="1">
      <c r="A118" s="141"/>
      <c r="B118" s="763"/>
      <c r="C118" s="763"/>
      <c r="D118" s="763"/>
      <c r="E118" s="763"/>
      <c r="F118" s="763"/>
      <c r="G118" s="763"/>
      <c r="H118" s="763"/>
      <c r="I118" s="763"/>
      <c r="J118" s="763"/>
      <c r="K118" s="763"/>
    </row>
    <row r="119" spans="1:11" ht="15.75">
      <c r="A119" s="175" t="s">
        <v>188</v>
      </c>
      <c r="B119" s="174"/>
      <c r="C119" s="174"/>
      <c r="D119" s="174"/>
      <c r="E119" s="174"/>
      <c r="F119" s="174"/>
      <c r="G119" s="174"/>
      <c r="H119" s="174"/>
      <c r="I119" s="174"/>
      <c r="J119" s="174"/>
      <c r="K119" s="174"/>
    </row>
    <row r="120" spans="1:11" ht="55.5" customHeight="1">
      <c r="A120" s="738" t="s">
        <v>207</v>
      </c>
      <c r="B120" s="738"/>
      <c r="C120" s="738"/>
      <c r="D120" s="738"/>
      <c r="E120" s="738"/>
      <c r="F120" s="738"/>
      <c r="G120" s="738"/>
      <c r="H120" s="738"/>
      <c r="I120" s="738"/>
      <c r="J120" s="738"/>
      <c r="K120" s="738"/>
    </row>
    <row r="121" spans="1:11" ht="15">
      <c r="A121" s="141"/>
      <c r="B121" s="765"/>
      <c r="C121" s="765"/>
      <c r="D121" s="765"/>
      <c r="E121" s="765"/>
      <c r="F121" s="765"/>
      <c r="G121" s="765"/>
      <c r="H121" s="765"/>
      <c r="I121" s="765"/>
      <c r="J121" s="765"/>
      <c r="K121" s="765"/>
    </row>
    <row r="122" spans="1:11">
      <c r="A122" s="141"/>
    </row>
    <row r="123" spans="1:11">
      <c r="A123" s="141" t="s">
        <v>189</v>
      </c>
    </row>
    <row r="124" spans="1:11">
      <c r="A124" s="141" t="s">
        <v>190</v>
      </c>
    </row>
    <row r="129" spans="1:3">
      <c r="A129" s="142" t="s">
        <v>231</v>
      </c>
    </row>
    <row r="130" spans="1:3">
      <c r="A130" s="142" t="s">
        <v>232</v>
      </c>
    </row>
    <row r="131" spans="1:3">
      <c r="A131" s="16" t="s">
        <v>206</v>
      </c>
    </row>
    <row r="135" spans="1:3">
      <c r="A135" s="16" t="s">
        <v>191</v>
      </c>
      <c r="B135" s="94" t="s">
        <v>192</v>
      </c>
    </row>
    <row r="136" spans="1:3">
      <c r="B136" s="750"/>
      <c r="C136" s="750"/>
    </row>
    <row r="173" spans="1:11">
      <c r="A173" s="140"/>
      <c r="B173" s="140"/>
      <c r="C173" s="140"/>
      <c r="D173" s="140"/>
      <c r="E173" s="140"/>
      <c r="F173" s="140"/>
      <c r="G173" s="140"/>
      <c r="H173" s="140"/>
      <c r="I173" s="140"/>
      <c r="J173" s="140"/>
      <c r="K173" s="140"/>
    </row>
  </sheetData>
  <sheetProtection sheet="1" objects="1" scenarios="1"/>
  <mergeCells count="46">
    <mergeCell ref="B136:C136"/>
    <mergeCell ref="B102:K102"/>
    <mergeCell ref="B105:K105"/>
    <mergeCell ref="I106:J106"/>
    <mergeCell ref="B109:K109"/>
    <mergeCell ref="B113:K113"/>
    <mergeCell ref="B114:K114"/>
    <mergeCell ref="B115:K115"/>
    <mergeCell ref="B117:K117"/>
    <mergeCell ref="B118:K118"/>
    <mergeCell ref="A120:K120"/>
    <mergeCell ref="B121:K121"/>
    <mergeCell ref="B101:K101"/>
    <mergeCell ref="D85:E85"/>
    <mergeCell ref="A86:K86"/>
    <mergeCell ref="A87:K87"/>
    <mergeCell ref="A89:K89"/>
    <mergeCell ref="D90:E90"/>
    <mergeCell ref="B91:C91"/>
    <mergeCell ref="B92:C92"/>
    <mergeCell ref="H92:K92"/>
    <mergeCell ref="B93:C93"/>
    <mergeCell ref="H93:K93"/>
    <mergeCell ref="B99:K99"/>
    <mergeCell ref="A84:K84"/>
    <mergeCell ref="A37:E37"/>
    <mergeCell ref="E38:F38"/>
    <mergeCell ref="B41:F41"/>
    <mergeCell ref="A44:K44"/>
    <mergeCell ref="A60:K60"/>
    <mergeCell ref="A63:K64"/>
    <mergeCell ref="A66:K66"/>
    <mergeCell ref="A67:K67"/>
    <mergeCell ref="A69:K69"/>
    <mergeCell ref="D70:K70"/>
    <mergeCell ref="D71:E71"/>
    <mergeCell ref="C33:J33"/>
    <mergeCell ref="A11:E11"/>
    <mergeCell ref="A12:E12"/>
    <mergeCell ref="A15:E15"/>
    <mergeCell ref="A16:E16"/>
    <mergeCell ref="A17:E17"/>
    <mergeCell ref="E24:G24"/>
    <mergeCell ref="A29:K29"/>
    <mergeCell ref="D30:J30"/>
    <mergeCell ref="D31:J31"/>
  </mergeCells>
  <pageMargins left="0.7" right="0.7" top="0.78740157499999996" bottom="0.78740157499999996" header="0.3" footer="0.3"/>
  <pageSetup paperSize="9" scale="79" orientation="portrait" r:id="rId1"/>
  <rowBreaks count="2" manualBreakCount="2">
    <brk id="83" max="16383" man="1"/>
    <brk id="118" max="16383" man="1"/>
  </rowBreaks>
  <drawing r:id="rId2"/>
</worksheet>
</file>

<file path=xl/worksheets/sheet2.xml><?xml version="1.0" encoding="utf-8"?>
<worksheet xmlns="http://schemas.openxmlformats.org/spreadsheetml/2006/main" xmlns:r="http://schemas.openxmlformats.org/officeDocument/2006/relationships">
  <sheetPr>
    <tabColor rgb="FFFFC000"/>
  </sheetPr>
  <dimension ref="A1:V46"/>
  <sheetViews>
    <sheetView workbookViewId="0">
      <selection activeCell="N8" sqref="N8"/>
    </sheetView>
  </sheetViews>
  <sheetFormatPr baseColWidth="10" defaultRowHeight="12.75"/>
  <cols>
    <col min="1" max="4" width="11.42578125" style="198"/>
    <col min="5" max="5" width="4.28515625" style="198" customWidth="1"/>
    <col min="6" max="6" width="11.7109375" style="198" bestFit="1" customWidth="1"/>
    <col min="7" max="7" width="11.42578125" style="198"/>
    <col min="8" max="8" width="5.140625" style="198" customWidth="1"/>
    <col min="9" max="9" width="11.42578125" style="198"/>
    <col min="10" max="10" width="6.42578125" style="198" customWidth="1"/>
    <col min="11" max="11" width="6.140625" style="198" customWidth="1"/>
    <col min="12" max="12" width="6.42578125" style="198" customWidth="1"/>
    <col min="13" max="13" width="12.28515625" style="198" customWidth="1"/>
    <col min="14" max="14" width="11.42578125" style="198"/>
    <col min="15" max="15" width="11.7109375" style="198" customWidth="1"/>
    <col min="16" max="16384" width="11.42578125" style="198"/>
  </cols>
  <sheetData>
    <row r="1" spans="1:22" ht="15.75" thickBot="1">
      <c r="A1" s="195" t="s">
        <v>241</v>
      </c>
      <c r="B1" s="196"/>
      <c r="C1" s="196"/>
      <c r="D1" s="196"/>
      <c r="E1" s="196"/>
      <c r="F1" s="196"/>
      <c r="G1" s="196"/>
      <c r="H1" s="196"/>
      <c r="I1" s="196"/>
      <c r="J1" s="196"/>
      <c r="K1" s="196"/>
      <c r="L1" s="196"/>
      <c r="M1" s="196"/>
      <c r="N1" s="196"/>
      <c r="O1" s="197"/>
      <c r="R1" s="327" t="s">
        <v>289</v>
      </c>
      <c r="S1" s="327"/>
      <c r="T1" s="327"/>
      <c r="U1" s="327"/>
      <c r="V1" s="327"/>
    </row>
    <row r="2" spans="1:22" ht="7.5" customHeight="1">
      <c r="A2" s="199"/>
      <c r="B2" s="200"/>
      <c r="C2" s="200"/>
      <c r="D2" s="200"/>
      <c r="E2" s="200"/>
      <c r="F2" s="200"/>
      <c r="G2" s="200"/>
      <c r="H2" s="200"/>
      <c r="I2" s="200"/>
      <c r="J2" s="200"/>
      <c r="K2" s="200"/>
      <c r="L2" s="200"/>
      <c r="M2" s="200"/>
    </row>
    <row r="3" spans="1:22">
      <c r="A3" s="256" t="s">
        <v>0</v>
      </c>
      <c r="C3" s="535" t="str">
        <f>I.!C3</f>
        <v>#GEMEINDE#</v>
      </c>
      <c r="D3" s="536"/>
      <c r="E3" s="536"/>
      <c r="F3" s="537"/>
      <c r="G3" s="357" t="s">
        <v>1</v>
      </c>
      <c r="H3" s="6"/>
      <c r="I3" s="535" t="str">
        <f>I.!I3</f>
        <v>#KITA-NAME#</v>
      </c>
      <c r="J3" s="536"/>
      <c r="K3" s="536"/>
      <c r="L3" s="536"/>
      <c r="M3" s="536"/>
      <c r="N3" s="536"/>
      <c r="O3" s="538"/>
      <c r="R3" s="348" t="s">
        <v>290</v>
      </c>
      <c r="S3" s="348"/>
      <c r="T3" s="348"/>
      <c r="U3" s="348"/>
      <c r="V3" s="348"/>
    </row>
    <row r="4" spans="1:22" ht="6.75" customHeight="1">
      <c r="C4" s="6"/>
      <c r="D4" s="6"/>
      <c r="E4" s="6"/>
      <c r="F4" s="6"/>
      <c r="G4" s="6"/>
      <c r="H4" s="6"/>
      <c r="I4" s="6"/>
      <c r="J4" s="6"/>
      <c r="K4" s="6"/>
      <c r="L4" s="6"/>
      <c r="M4" s="6"/>
      <c r="N4" s="358"/>
      <c r="O4" s="6"/>
    </row>
    <row r="5" spans="1:22">
      <c r="A5" s="257" t="s">
        <v>2</v>
      </c>
      <c r="C5" s="535" t="str">
        <f>I.!C5</f>
        <v>#BEDIENER#</v>
      </c>
      <c r="D5" s="537"/>
      <c r="E5" s="359" t="s">
        <v>5</v>
      </c>
      <c r="F5" s="535" t="str">
        <f>I.!F5</f>
        <v>#BED-TELEFON#</v>
      </c>
      <c r="G5" s="537"/>
      <c r="H5" s="359" t="s">
        <v>3</v>
      </c>
      <c r="I5" s="535" t="str">
        <f>I.!I5</f>
        <v>#BED-FAX#</v>
      </c>
      <c r="J5" s="537"/>
      <c r="K5" s="359" t="s">
        <v>4</v>
      </c>
      <c r="L5" s="535" t="str">
        <f>I.!L5</f>
        <v>#BED-EMAIL#</v>
      </c>
      <c r="M5" s="536"/>
      <c r="N5" s="536"/>
      <c r="O5" s="538"/>
      <c r="R5" s="337" t="s">
        <v>291</v>
      </c>
      <c r="S5" s="337"/>
      <c r="T5" s="337"/>
      <c r="U5" s="337"/>
      <c r="V5" s="337"/>
    </row>
    <row r="6" spans="1:22" ht="7.5" customHeight="1">
      <c r="C6" s="6"/>
      <c r="D6" s="6"/>
      <c r="E6" s="6"/>
      <c r="F6" s="6"/>
      <c r="G6" s="6"/>
      <c r="H6" s="6"/>
      <c r="I6" s="6"/>
      <c r="J6" s="6"/>
      <c r="K6" s="6"/>
      <c r="L6" s="6"/>
      <c r="M6" s="6"/>
      <c r="N6" s="6"/>
      <c r="O6" s="6"/>
    </row>
    <row r="7" spans="1:22">
      <c r="A7" s="202" t="s">
        <v>6</v>
      </c>
      <c r="B7" s="335">
        <f>I.!B7</f>
        <v>2025</v>
      </c>
      <c r="C7" s="360" t="s">
        <v>7</v>
      </c>
      <c r="D7" s="419" t="s">
        <v>45</v>
      </c>
      <c r="E7" s="360" t="s">
        <v>8</v>
      </c>
      <c r="F7" s="6"/>
      <c r="G7" s="421">
        <v>45717</v>
      </c>
      <c r="H7" s="360" t="s">
        <v>9</v>
      </c>
      <c r="I7" s="6"/>
      <c r="J7" s="6"/>
      <c r="K7" s="225">
        <f>I.!K7</f>
        <v>0</v>
      </c>
      <c r="L7" s="360" t="s">
        <v>10</v>
      </c>
      <c r="M7" s="6"/>
      <c r="N7" s="226">
        <f ca="1">TODAY()</f>
        <v>45764</v>
      </c>
      <c r="O7" s="6"/>
      <c r="R7" s="339" t="s">
        <v>292</v>
      </c>
      <c r="S7" s="339"/>
      <c r="T7" s="339"/>
      <c r="U7" s="339"/>
      <c r="V7" s="339"/>
    </row>
    <row r="8" spans="1:22" ht="7.5" customHeight="1"/>
    <row r="9" spans="1:22">
      <c r="C9" s="257" t="s">
        <v>11</v>
      </c>
      <c r="F9" s="257" t="s">
        <v>25</v>
      </c>
      <c r="O9" s="311" t="str">
        <f>I.!O9</f>
        <v>Jahr 2025</v>
      </c>
    </row>
    <row r="10" spans="1:22" ht="11.25" customHeight="1">
      <c r="A10" s="202"/>
      <c r="B10" s="257"/>
      <c r="C10" s="202"/>
      <c r="D10" s="202"/>
      <c r="F10" s="202"/>
      <c r="G10" s="202"/>
      <c r="O10" s="313" t="s">
        <v>43</v>
      </c>
    </row>
    <row r="11" spans="1:22">
      <c r="A11" s="202" t="s">
        <v>17</v>
      </c>
      <c r="B11" s="257"/>
      <c r="C11" s="202" t="s">
        <v>15</v>
      </c>
      <c r="D11" s="314" t="s">
        <v>16</v>
      </c>
      <c r="F11" s="202" t="s">
        <v>15</v>
      </c>
      <c r="G11" s="314" t="s">
        <v>16</v>
      </c>
    </row>
    <row r="13" spans="1:22">
      <c r="A13" s="257" t="s">
        <v>12</v>
      </c>
      <c r="B13" s="257" t="s">
        <v>13</v>
      </c>
      <c r="C13" s="229">
        <f>I.!C13</f>
        <v>0</v>
      </c>
      <c r="D13" s="349">
        <f>C13/4.25</f>
        <v>0</v>
      </c>
      <c r="F13" s="324">
        <f>Kita!W6</f>
        <v>0</v>
      </c>
      <c r="G13" s="349">
        <f>F13/4.25</f>
        <v>0</v>
      </c>
    </row>
    <row r="14" spans="1:22" ht="13.5" thickBot="1">
      <c r="A14" s="257" t="s">
        <v>12</v>
      </c>
      <c r="B14" s="257" t="s">
        <v>14</v>
      </c>
      <c r="C14" s="230">
        <f>I.!C14</f>
        <v>0</v>
      </c>
      <c r="D14" s="350">
        <f>C14/4.25*0.8</f>
        <v>0</v>
      </c>
      <c r="F14" s="325">
        <f>Kita!V6</f>
        <v>0</v>
      </c>
      <c r="G14" s="350">
        <f>F14/4.25*0.8</f>
        <v>0</v>
      </c>
      <c r="O14" s="295"/>
    </row>
    <row r="15" spans="1:22" ht="13.5" thickBot="1">
      <c r="A15" s="257" t="s">
        <v>18</v>
      </c>
      <c r="B15" s="257"/>
      <c r="C15" s="409">
        <f>SUM(C13:C14)</f>
        <v>0</v>
      </c>
      <c r="D15" s="351">
        <f>SUM(D13:D14)</f>
        <v>0</v>
      </c>
      <c r="F15" s="409">
        <f>SUM(F13:F14)</f>
        <v>0</v>
      </c>
      <c r="G15" s="424">
        <f>SUM(G13:G14)</f>
        <v>0</v>
      </c>
      <c r="I15" s="425"/>
      <c r="O15" s="349">
        <f>(D15+G15)/2</f>
        <v>0</v>
      </c>
    </row>
    <row r="16" spans="1:22" ht="7.5" customHeight="1">
      <c r="A16" s="257"/>
      <c r="B16" s="257"/>
      <c r="C16" s="306"/>
      <c r="D16" s="295"/>
      <c r="G16" s="295"/>
      <c r="O16" s="295"/>
    </row>
    <row r="17" spans="1:15">
      <c r="A17" s="257" t="s">
        <v>19</v>
      </c>
      <c r="B17" s="257"/>
      <c r="C17" s="229">
        <f>I.!C17</f>
        <v>0</v>
      </c>
      <c r="D17" s="349">
        <f>C17/10</f>
        <v>0</v>
      </c>
      <c r="F17" s="324">
        <f>Kita!Y6</f>
        <v>0</v>
      </c>
      <c r="G17" s="349">
        <f>F17/10</f>
        <v>0</v>
      </c>
      <c r="O17" s="295"/>
    </row>
    <row r="18" spans="1:15" ht="13.5" thickBot="1">
      <c r="A18" s="257" t="s">
        <v>20</v>
      </c>
      <c r="B18" s="257"/>
      <c r="C18" s="230">
        <f>I.!C18</f>
        <v>0</v>
      </c>
      <c r="D18" s="350">
        <f>C18/10*0.8</f>
        <v>0</v>
      </c>
      <c r="F18" s="325">
        <f>Kita!X6</f>
        <v>0</v>
      </c>
      <c r="G18" s="350">
        <f>F18/10*0.8</f>
        <v>0</v>
      </c>
      <c r="O18" s="295"/>
    </row>
    <row r="19" spans="1:15" ht="13.5" thickBot="1">
      <c r="A19" s="257" t="s">
        <v>21</v>
      </c>
      <c r="C19" s="409">
        <f>SUM(C17:C18)</f>
        <v>0</v>
      </c>
      <c r="D19" s="351">
        <f>SUM(D17:D18)</f>
        <v>0</v>
      </c>
      <c r="F19" s="409">
        <f>SUM(F17:F18)</f>
        <v>0</v>
      </c>
      <c r="G19" s="424">
        <f>SUM(G17:G18)</f>
        <v>0</v>
      </c>
      <c r="O19" s="349">
        <f>(D19+G19)/2</f>
        <v>0</v>
      </c>
    </row>
    <row r="20" spans="1:15" ht="6" customHeight="1">
      <c r="C20" s="306"/>
      <c r="D20" s="295"/>
      <c r="G20" s="295"/>
      <c r="O20" s="295"/>
    </row>
    <row r="21" spans="1:15">
      <c r="A21" s="257" t="s">
        <v>22</v>
      </c>
      <c r="C21" s="229">
        <f>I.!C21</f>
        <v>0</v>
      </c>
      <c r="D21" s="350">
        <f>C21/15*0.8</f>
        <v>0</v>
      </c>
      <c r="F21" s="324">
        <f>Kita!AA6</f>
        <v>0</v>
      </c>
      <c r="G21" s="350">
        <f>F21/15*0.8</f>
        <v>0</v>
      </c>
      <c r="O21" s="295"/>
    </row>
    <row r="22" spans="1:15" ht="13.5" thickBot="1">
      <c r="A22" s="257" t="s">
        <v>23</v>
      </c>
      <c r="C22" s="230">
        <f>I.!C22</f>
        <v>0</v>
      </c>
      <c r="D22" s="350">
        <f>C22/15*0.6</f>
        <v>0</v>
      </c>
      <c r="F22" s="325">
        <f>Kita!Z6</f>
        <v>0</v>
      </c>
      <c r="G22" s="350">
        <f>F22/15*0.6</f>
        <v>0</v>
      </c>
      <c r="O22" s="295"/>
    </row>
    <row r="23" spans="1:15" ht="13.5" thickBot="1">
      <c r="A23" s="257" t="s">
        <v>24</v>
      </c>
      <c r="C23" s="318">
        <f>SUM(C21:C22)</f>
        <v>0</v>
      </c>
      <c r="D23" s="426">
        <f>SUM(D21:D22)</f>
        <v>0</v>
      </c>
      <c r="F23" s="413">
        <f>SUM(F21:F22)</f>
        <v>0</v>
      </c>
      <c r="G23" s="427">
        <f>SUM(G21:G22)</f>
        <v>0</v>
      </c>
      <c r="O23" s="349">
        <f>(D23+G23)/2</f>
        <v>0</v>
      </c>
    </row>
    <row r="24" spans="1:15" ht="6" customHeight="1" thickBot="1">
      <c r="D24" s="295"/>
      <c r="G24" s="295"/>
      <c r="O24" s="295"/>
    </row>
    <row r="25" spans="1:15" ht="13.5" thickBot="1">
      <c r="A25" s="311" t="s">
        <v>31</v>
      </c>
      <c r="C25" s="379">
        <f>C15+C19+C23</f>
        <v>0</v>
      </c>
      <c r="D25" s="428">
        <f>D15+D19+D23</f>
        <v>0</v>
      </c>
      <c r="E25" s="415"/>
      <c r="F25" s="326">
        <f>F15+F19+F23</f>
        <v>0</v>
      </c>
      <c r="G25" s="352">
        <f>G15+G19+G23</f>
        <v>0</v>
      </c>
      <c r="J25" s="202" t="s">
        <v>52</v>
      </c>
      <c r="O25" s="429">
        <f>O15+O19+O23</f>
        <v>0</v>
      </c>
    </row>
    <row r="26" spans="1:15" ht="13.5" thickBot="1">
      <c r="O26" s="295"/>
    </row>
    <row r="27" spans="1:15" ht="13.5" thickBot="1">
      <c r="A27" s="198" t="s">
        <v>32</v>
      </c>
      <c r="D27" s="14">
        <f>I.!D27</f>
        <v>0</v>
      </c>
      <c r="G27" s="430">
        <v>0</v>
      </c>
      <c r="J27" s="202" t="s">
        <v>53</v>
      </c>
      <c r="O27" s="431">
        <f>Personalbesetzung!G154</f>
        <v>0</v>
      </c>
    </row>
    <row r="28" spans="1:15" ht="13.5" thickBot="1">
      <c r="O28" s="295"/>
    </row>
    <row r="29" spans="1:15" ht="13.5" thickBot="1">
      <c r="A29" s="311" t="s">
        <v>294</v>
      </c>
      <c r="D29" s="345">
        <f>I.!D29</f>
        <v>0</v>
      </c>
      <c r="E29" s="395"/>
      <c r="F29" s="395"/>
      <c r="G29" s="345">
        <f>Personalbesetzung!G14</f>
        <v>0</v>
      </c>
      <c r="J29" s="202" t="s">
        <v>287</v>
      </c>
      <c r="O29" s="355"/>
    </row>
    <row r="30" spans="1:15">
      <c r="A30" s="311" t="s">
        <v>293</v>
      </c>
      <c r="D30" s="346">
        <f>I.!D30</f>
        <v>0</v>
      </c>
      <c r="E30" s="395"/>
      <c r="F30" s="395"/>
      <c r="G30" s="436"/>
      <c r="J30" s="202"/>
      <c r="O30" s="283"/>
    </row>
    <row r="31" spans="1:15">
      <c r="A31" s="344" t="s">
        <v>295</v>
      </c>
      <c r="D31" s="341">
        <f>I.!D31</f>
        <v>0</v>
      </c>
      <c r="E31" s="293"/>
      <c r="F31" s="293"/>
      <c r="G31" s="437"/>
      <c r="J31" s="202"/>
      <c r="O31" s="283"/>
    </row>
    <row r="32" spans="1:15">
      <c r="A32" s="292" t="s">
        <v>280</v>
      </c>
      <c r="D32" s="347">
        <v>6.25E-2</v>
      </c>
      <c r="E32" s="255"/>
      <c r="F32" s="255"/>
      <c r="G32" s="347">
        <v>6.25E-2</v>
      </c>
    </row>
    <row r="33" spans="1:15" ht="13.5" thickBot="1">
      <c r="A33" s="292"/>
      <c r="D33" s="15"/>
      <c r="E33" s="306"/>
      <c r="F33" s="306"/>
      <c r="G33" s="15"/>
    </row>
    <row r="34" spans="1:15" ht="13.5" thickBot="1">
      <c r="A34" s="321" t="s">
        <v>33</v>
      </c>
      <c r="B34" s="321"/>
      <c r="C34" s="321"/>
      <c r="D34" s="321"/>
      <c r="E34" s="321"/>
      <c r="F34" s="432">
        <f>I.!F34</f>
        <v>0</v>
      </c>
      <c r="H34" s="321" t="s">
        <v>60</v>
      </c>
      <c r="I34" s="321"/>
      <c r="J34" s="321"/>
      <c r="K34" s="321"/>
      <c r="L34" s="321"/>
      <c r="M34" s="322"/>
      <c r="N34" s="340" t="e">
        <f>O27/O25</f>
        <v>#DIV/0!</v>
      </c>
    </row>
    <row r="36" spans="1:15">
      <c r="M36" s="311" t="s">
        <v>35</v>
      </c>
      <c r="N36" s="546" t="s">
        <v>36</v>
      </c>
      <c r="O36" s="546"/>
    </row>
    <row r="37" spans="1:15">
      <c r="F37" s="311" t="s">
        <v>37</v>
      </c>
      <c r="H37" s="311" t="s">
        <v>250</v>
      </c>
      <c r="J37" s="311"/>
      <c r="K37" s="311"/>
      <c r="L37" s="311"/>
      <c r="M37" s="400" t="e">
        <f>O29/O25*O15</f>
        <v>#DIV/0!</v>
      </c>
      <c r="N37" s="545" t="e">
        <f>(M37*(I.!F34/12*3)*90.3%)+(M37*(F34/12*3)*90.3%)</f>
        <v>#DIV/0!</v>
      </c>
      <c r="O37" s="545"/>
    </row>
    <row r="38" spans="1:15">
      <c r="F38" s="311" t="s">
        <v>38</v>
      </c>
      <c r="H38" s="311" t="s">
        <v>227</v>
      </c>
      <c r="M38" s="400" t="e">
        <f>O29/O25*O19</f>
        <v>#DIV/0!</v>
      </c>
      <c r="N38" s="543" t="e">
        <f>(M38*(I.!F34/12*3)*87.6%)+(M38*(F34/12*3)*87.6%)</f>
        <v>#DIV/0!</v>
      </c>
      <c r="O38" s="543"/>
    </row>
    <row r="39" spans="1:15">
      <c r="F39" s="311" t="s">
        <v>39</v>
      </c>
      <c r="H39" s="311" t="s">
        <v>58</v>
      </c>
      <c r="M39" s="400" t="e">
        <f>O29/O25*O23</f>
        <v>#DIV/0!</v>
      </c>
      <c r="N39" s="543" t="e">
        <f>(M39*(I.!F34/12*3)*84%)+(M39*(F34/12*3)*84%)</f>
        <v>#DIV/0!</v>
      </c>
      <c r="O39" s="543"/>
    </row>
    <row r="40" spans="1:15">
      <c r="F40" s="311" t="s">
        <v>214</v>
      </c>
      <c r="H40" s="311" t="s">
        <v>58</v>
      </c>
      <c r="M40" s="400">
        <f>G31</f>
        <v>0</v>
      </c>
      <c r="N40" s="543">
        <f>(M40*(I.!F34/12*3)*84%)+(M40*(F34/12*3)*84%)</f>
        <v>0</v>
      </c>
      <c r="O40" s="543"/>
    </row>
    <row r="41" spans="1:15">
      <c r="F41" s="311" t="s">
        <v>204</v>
      </c>
      <c r="H41" s="311" t="s">
        <v>244</v>
      </c>
      <c r="M41" s="400">
        <f>G32</f>
        <v>6.25E-2</v>
      </c>
      <c r="N41" s="543"/>
      <c r="O41" s="543"/>
    </row>
    <row r="42" spans="1:15">
      <c r="F42" s="344" t="s">
        <v>246</v>
      </c>
      <c r="H42" s="311"/>
      <c r="M42" s="401"/>
      <c r="N42" s="543" t="e">
        <f>-I.!N42</f>
        <v>#DIV/0!</v>
      </c>
      <c r="O42" s="543"/>
    </row>
    <row r="43" spans="1:15">
      <c r="G43" s="323" t="s">
        <v>247</v>
      </c>
      <c r="H43" s="323"/>
      <c r="I43" s="321"/>
      <c r="J43" s="321"/>
      <c r="K43" s="321"/>
      <c r="L43" s="321"/>
      <c r="M43" s="321"/>
      <c r="N43" s="544" t="e">
        <f>SUM(N37:N42)</f>
        <v>#DIV/0!</v>
      </c>
      <c r="O43" s="544"/>
    </row>
    <row r="45" spans="1:15" ht="13.5" thickBot="1">
      <c r="A45" s="204" t="s">
        <v>47</v>
      </c>
      <c r="G45" s="205"/>
      <c r="H45" s="205"/>
      <c r="I45" s="205"/>
      <c r="J45" s="205"/>
      <c r="K45" s="205"/>
      <c r="L45" s="205"/>
      <c r="M45" s="205"/>
      <c r="N45" s="205"/>
      <c r="O45" s="205"/>
    </row>
    <row r="46" spans="1:15">
      <c r="A46" s="204" t="s">
        <v>48</v>
      </c>
      <c r="G46" s="204" t="s">
        <v>49</v>
      </c>
    </row>
  </sheetData>
  <sheetProtection sheet="1" objects="1" scenarios="1"/>
  <mergeCells count="14">
    <mergeCell ref="N42:O42"/>
    <mergeCell ref="N43:O43"/>
    <mergeCell ref="N37:O37"/>
    <mergeCell ref="N36:O36"/>
    <mergeCell ref="N38:O38"/>
    <mergeCell ref="N39:O39"/>
    <mergeCell ref="N40:O40"/>
    <mergeCell ref="N41:O41"/>
    <mergeCell ref="C3:F3"/>
    <mergeCell ref="C5:D5"/>
    <mergeCell ref="F5:G5"/>
    <mergeCell ref="I5:J5"/>
    <mergeCell ref="I3:O3"/>
    <mergeCell ref="L5:O5"/>
  </mergeCells>
  <pageMargins left="0.31496062992125984" right="0.31496062992125984" top="0.78740157480314965" bottom="0.78740157480314965" header="0.31496062992125984" footer="0.31496062992125984"/>
  <pageSetup paperSize="9" scale="89" orientation="landscape" r:id="rId1"/>
</worksheet>
</file>

<file path=xl/worksheets/sheet3.xml><?xml version="1.0" encoding="utf-8"?>
<worksheet xmlns="http://schemas.openxmlformats.org/spreadsheetml/2006/main" xmlns:r="http://schemas.openxmlformats.org/officeDocument/2006/relationships">
  <sheetPr>
    <tabColor rgb="FFFFC000"/>
  </sheetPr>
  <dimension ref="A1:V46"/>
  <sheetViews>
    <sheetView workbookViewId="0">
      <selection activeCell="N8" sqref="N8"/>
    </sheetView>
  </sheetViews>
  <sheetFormatPr baseColWidth="10" defaultRowHeight="12.75"/>
  <cols>
    <col min="1" max="4" width="11.42578125" style="198"/>
    <col min="5" max="5" width="4.7109375" style="198" customWidth="1"/>
    <col min="6" max="7" width="11.42578125" style="198"/>
    <col min="8" max="8" width="3.7109375" style="198" customWidth="1"/>
    <col min="9" max="10" width="11.42578125" style="198"/>
    <col min="11" max="11" width="5" style="198" customWidth="1"/>
    <col min="12" max="12" width="3.7109375" style="198" customWidth="1"/>
    <col min="13" max="13" width="12.140625" style="198" customWidth="1"/>
    <col min="14" max="16384" width="11.42578125" style="198"/>
  </cols>
  <sheetData>
    <row r="1" spans="1:22" ht="15.75" thickBot="1">
      <c r="A1" s="195" t="s">
        <v>241</v>
      </c>
      <c r="B1" s="196"/>
      <c r="C1" s="196"/>
      <c r="D1" s="196"/>
      <c r="E1" s="196"/>
      <c r="F1" s="196"/>
      <c r="G1" s="196"/>
      <c r="H1" s="196"/>
      <c r="I1" s="196"/>
      <c r="J1" s="196"/>
      <c r="K1" s="196"/>
      <c r="L1" s="196"/>
      <c r="M1" s="196"/>
      <c r="N1" s="196"/>
      <c r="O1" s="197"/>
      <c r="R1" s="327" t="s">
        <v>289</v>
      </c>
      <c r="S1" s="327"/>
      <c r="T1" s="327"/>
      <c r="U1" s="327"/>
      <c r="V1" s="327"/>
    </row>
    <row r="2" spans="1:22" ht="7.5" customHeight="1">
      <c r="A2" s="199"/>
      <c r="B2" s="200"/>
      <c r="C2" s="200"/>
      <c r="D2" s="200"/>
      <c r="E2" s="200"/>
      <c r="F2" s="200"/>
      <c r="G2" s="200"/>
      <c r="H2" s="200"/>
      <c r="I2" s="200"/>
      <c r="J2" s="200"/>
      <c r="K2" s="200"/>
      <c r="L2" s="200"/>
      <c r="M2" s="200"/>
    </row>
    <row r="3" spans="1:22">
      <c r="A3" s="256" t="s">
        <v>0</v>
      </c>
      <c r="C3" s="535" t="str">
        <f>I.!C3</f>
        <v>#GEMEINDE#</v>
      </c>
      <c r="D3" s="536"/>
      <c r="E3" s="536"/>
      <c r="F3" s="537"/>
      <c r="G3" s="357" t="s">
        <v>1</v>
      </c>
      <c r="H3" s="6"/>
      <c r="I3" s="535" t="str">
        <f>I.!I3</f>
        <v>#KITA-NAME#</v>
      </c>
      <c r="J3" s="536"/>
      <c r="K3" s="536"/>
      <c r="L3" s="536"/>
      <c r="M3" s="536"/>
      <c r="N3" s="536"/>
      <c r="O3" s="538"/>
      <c r="R3" s="334" t="s">
        <v>290</v>
      </c>
      <c r="S3" s="348"/>
      <c r="T3" s="348"/>
      <c r="U3" s="348"/>
      <c r="V3" s="348"/>
    </row>
    <row r="4" spans="1:22" ht="6" customHeight="1">
      <c r="C4" s="6"/>
      <c r="D4" s="6"/>
      <c r="E4" s="6"/>
      <c r="F4" s="6"/>
      <c r="G4" s="6"/>
      <c r="H4" s="6"/>
      <c r="I4" s="6"/>
      <c r="J4" s="6"/>
      <c r="K4" s="6"/>
      <c r="L4" s="6"/>
      <c r="M4" s="6"/>
      <c r="N4" s="358"/>
      <c r="O4" s="6"/>
    </row>
    <row r="5" spans="1:22">
      <c r="A5" s="257" t="s">
        <v>2</v>
      </c>
      <c r="C5" s="535" t="str">
        <f>I.!C5</f>
        <v>#BEDIENER#</v>
      </c>
      <c r="D5" s="537"/>
      <c r="E5" s="359" t="s">
        <v>5</v>
      </c>
      <c r="F5" s="535" t="str">
        <f>I.!F5</f>
        <v>#BED-TELEFON#</v>
      </c>
      <c r="G5" s="537"/>
      <c r="H5" s="359" t="s">
        <v>3</v>
      </c>
      <c r="I5" s="535" t="str">
        <f>I.!I5</f>
        <v>#BED-FAX#</v>
      </c>
      <c r="J5" s="537"/>
      <c r="K5" s="359" t="s">
        <v>4</v>
      </c>
      <c r="L5" s="535" t="str">
        <f>I.!L5</f>
        <v>#BED-EMAIL#</v>
      </c>
      <c r="M5" s="536"/>
      <c r="N5" s="536"/>
      <c r="O5" s="538"/>
      <c r="R5" s="337" t="s">
        <v>291</v>
      </c>
      <c r="S5" s="337"/>
      <c r="T5" s="337"/>
      <c r="U5" s="337"/>
      <c r="V5" s="337"/>
    </row>
    <row r="6" spans="1:22" ht="4.5" customHeight="1">
      <c r="C6" s="6"/>
      <c r="D6" s="6"/>
      <c r="E6" s="6"/>
      <c r="F6" s="6"/>
      <c r="G6" s="6"/>
      <c r="H6" s="6"/>
      <c r="I6" s="6"/>
      <c r="J6" s="6"/>
      <c r="K6" s="6"/>
      <c r="L6" s="6"/>
      <c r="M6" s="6"/>
      <c r="N6" s="6"/>
      <c r="O6" s="6"/>
    </row>
    <row r="7" spans="1:22">
      <c r="A7" s="202" t="s">
        <v>6</v>
      </c>
      <c r="B7" s="335">
        <f>I.!B7</f>
        <v>2025</v>
      </c>
      <c r="C7" s="418" t="s">
        <v>7</v>
      </c>
      <c r="D7" s="419" t="s">
        <v>46</v>
      </c>
      <c r="E7" s="418" t="s">
        <v>8</v>
      </c>
      <c r="F7" s="420"/>
      <c r="G7" s="421">
        <v>45809</v>
      </c>
      <c r="H7" s="360" t="s">
        <v>9</v>
      </c>
      <c r="I7" s="6"/>
      <c r="J7" s="6"/>
      <c r="K7" s="228">
        <f>I.!K7</f>
        <v>0</v>
      </c>
      <c r="L7" s="360" t="s">
        <v>10</v>
      </c>
      <c r="M7" s="6"/>
      <c r="N7" s="226">
        <f ca="1">TODAY()</f>
        <v>45764</v>
      </c>
      <c r="O7" s="6"/>
      <c r="R7" s="339" t="s">
        <v>292</v>
      </c>
      <c r="S7" s="339"/>
      <c r="T7" s="339"/>
      <c r="U7" s="339"/>
      <c r="V7" s="339"/>
    </row>
    <row r="8" spans="1:22" ht="9" customHeight="1"/>
    <row r="9" spans="1:22">
      <c r="C9" s="257" t="s">
        <v>11</v>
      </c>
      <c r="F9" s="257" t="s">
        <v>25</v>
      </c>
      <c r="I9" s="257" t="s">
        <v>26</v>
      </c>
      <c r="O9" s="311" t="str">
        <f>I.!O9</f>
        <v>Jahr 2025</v>
      </c>
    </row>
    <row r="10" spans="1:22">
      <c r="A10" s="202"/>
      <c r="B10" s="257"/>
      <c r="C10" s="202"/>
      <c r="D10" s="202"/>
      <c r="F10" s="202"/>
      <c r="G10" s="202"/>
      <c r="I10" s="202"/>
      <c r="J10" s="408"/>
      <c r="O10" s="313" t="s">
        <v>44</v>
      </c>
    </row>
    <row r="11" spans="1:22">
      <c r="A11" s="202" t="s">
        <v>17</v>
      </c>
      <c r="B11" s="257"/>
      <c r="C11" s="202" t="s">
        <v>15</v>
      </c>
      <c r="D11" s="314" t="s">
        <v>16</v>
      </c>
      <c r="F11" s="202" t="s">
        <v>15</v>
      </c>
      <c r="G11" s="314" t="s">
        <v>16</v>
      </c>
      <c r="I11" s="202" t="s">
        <v>15</v>
      </c>
      <c r="J11" s="314" t="s">
        <v>16</v>
      </c>
    </row>
    <row r="12" spans="1:22">
      <c r="I12" s="258" t="s">
        <v>252</v>
      </c>
    </row>
    <row r="13" spans="1:22">
      <c r="A13" s="257" t="s">
        <v>12</v>
      </c>
      <c r="B13" s="257" t="s">
        <v>13</v>
      </c>
      <c r="C13" s="229">
        <f>I.!C13</f>
        <v>0</v>
      </c>
      <c r="D13" s="13">
        <f>C13/4.25</f>
        <v>0</v>
      </c>
      <c r="F13" s="229">
        <f>II.!F13</f>
        <v>0</v>
      </c>
      <c r="G13" s="13">
        <f>F13/4.25</f>
        <v>0</v>
      </c>
      <c r="I13" s="324">
        <f>Kita!AJ6</f>
        <v>0</v>
      </c>
      <c r="J13" s="13">
        <f>(I13/4.25+I13/4+I13/4)/3</f>
        <v>0</v>
      </c>
    </row>
    <row r="14" spans="1:22" ht="13.5" thickBot="1">
      <c r="A14" s="257" t="s">
        <v>12</v>
      </c>
      <c r="B14" s="257" t="s">
        <v>14</v>
      </c>
      <c r="C14" s="230">
        <f>I.!C14</f>
        <v>0</v>
      </c>
      <c r="D14" s="375">
        <f>C14/4.25*0.8</f>
        <v>0</v>
      </c>
      <c r="F14" s="230">
        <f>II.!F14</f>
        <v>0</v>
      </c>
      <c r="G14" s="375">
        <f>F14/4.25*0.8</f>
        <v>0</v>
      </c>
      <c r="I14" s="325">
        <f>Kita!AI6</f>
        <v>0</v>
      </c>
      <c r="J14" s="375">
        <f>(I14/4.25*0.8+I14/4*0.8+I14/4*0.8)/3</f>
        <v>0</v>
      </c>
    </row>
    <row r="15" spans="1:22" ht="13.5" thickBot="1">
      <c r="A15" s="257" t="s">
        <v>18</v>
      </c>
      <c r="B15" s="257"/>
      <c r="C15" s="409">
        <f>SUM(C13:C14)</f>
        <v>0</v>
      </c>
      <c r="D15" s="410">
        <f>SUM(D13:D14)</f>
        <v>0</v>
      </c>
      <c r="F15" s="409">
        <f>SUM(F13:F14)</f>
        <v>0</v>
      </c>
      <c r="G15" s="410">
        <f>SUM(G13:G14)</f>
        <v>0</v>
      </c>
      <c r="I15" s="409">
        <f>SUM(I13:I14)</f>
        <v>0</v>
      </c>
      <c r="J15" s="411">
        <f>SUM(J13:J14)</f>
        <v>0</v>
      </c>
      <c r="O15" s="13">
        <f>(D15+G15+J15)/3</f>
        <v>0</v>
      </c>
    </row>
    <row r="16" spans="1:22" ht="6.75" customHeight="1">
      <c r="A16" s="257"/>
      <c r="B16" s="257"/>
      <c r="C16" s="306"/>
      <c r="F16" s="306"/>
    </row>
    <row r="17" spans="1:15">
      <c r="A17" s="257" t="s">
        <v>19</v>
      </c>
      <c r="B17" s="257"/>
      <c r="C17" s="229">
        <f>I.!C17</f>
        <v>0</v>
      </c>
      <c r="D17" s="13">
        <f>C17/10</f>
        <v>0</v>
      </c>
      <c r="F17" s="229">
        <f>II.!F17</f>
        <v>0</v>
      </c>
      <c r="G17" s="13">
        <f>F17/10</f>
        <v>0</v>
      </c>
      <c r="I17" s="324">
        <f>Kita!AL6</f>
        <v>0</v>
      </c>
      <c r="J17" s="13">
        <f>I17/10</f>
        <v>0</v>
      </c>
    </row>
    <row r="18" spans="1:15" ht="13.5" thickBot="1">
      <c r="A18" s="257" t="s">
        <v>20</v>
      </c>
      <c r="B18" s="257"/>
      <c r="C18" s="230">
        <f>I.!C18</f>
        <v>0</v>
      </c>
      <c r="D18" s="375">
        <f>C18/10*0.8</f>
        <v>0</v>
      </c>
      <c r="F18" s="230">
        <f>II.!F18</f>
        <v>0</v>
      </c>
      <c r="G18" s="375">
        <f>F18/10*0.8</f>
        <v>0</v>
      </c>
      <c r="I18" s="325">
        <f>Kita!AK6</f>
        <v>0</v>
      </c>
      <c r="J18" s="375">
        <f>I18/10*0.8</f>
        <v>0</v>
      </c>
    </row>
    <row r="19" spans="1:15" ht="13.5" thickBot="1">
      <c r="A19" s="257" t="s">
        <v>21</v>
      </c>
      <c r="C19" s="409">
        <f>SUM(C17:C18)</f>
        <v>0</v>
      </c>
      <c r="D19" s="410">
        <f>SUM(D17:D18)</f>
        <v>0</v>
      </c>
      <c r="F19" s="409">
        <f>SUM(F17:F18)</f>
        <v>0</v>
      </c>
      <c r="G19" s="410">
        <f>SUM(G17:G18)</f>
        <v>0</v>
      </c>
      <c r="I19" s="409">
        <f>SUM(I17:I18)</f>
        <v>0</v>
      </c>
      <c r="J19" s="411">
        <f>SUM(J17:J18)</f>
        <v>0</v>
      </c>
      <c r="O19" s="13">
        <f>(D19+G19+J19)/3</f>
        <v>0</v>
      </c>
    </row>
    <row r="20" spans="1:15" ht="6" customHeight="1">
      <c r="C20" s="306"/>
      <c r="F20" s="306"/>
    </row>
    <row r="21" spans="1:15">
      <c r="A21" s="257" t="s">
        <v>22</v>
      </c>
      <c r="C21" s="229">
        <f>I.!C21</f>
        <v>0</v>
      </c>
      <c r="D21" s="375">
        <f>C21/15*0.8</f>
        <v>0</v>
      </c>
      <c r="F21" s="229">
        <f>II.!F21</f>
        <v>0</v>
      </c>
      <c r="G21" s="375">
        <f>F21/15*0.8</f>
        <v>0</v>
      </c>
      <c r="I21" s="324">
        <f>Kita!AN6</f>
        <v>0</v>
      </c>
      <c r="J21" s="375">
        <f>I21/15*0.8</f>
        <v>0</v>
      </c>
    </row>
    <row r="22" spans="1:15" ht="13.5" thickBot="1">
      <c r="A22" s="257" t="s">
        <v>23</v>
      </c>
      <c r="C22" s="230">
        <f>I.!C22</f>
        <v>0</v>
      </c>
      <c r="D22" s="375">
        <f>C22/15*0.6</f>
        <v>0</v>
      </c>
      <c r="F22" s="230">
        <f>II.!F22</f>
        <v>0</v>
      </c>
      <c r="G22" s="375">
        <f>F22/15*0.6</f>
        <v>0</v>
      </c>
      <c r="I22" s="325">
        <f>Kita!AM6</f>
        <v>0</v>
      </c>
      <c r="J22" s="375">
        <f>I22/15*0.6</f>
        <v>0</v>
      </c>
    </row>
    <row r="23" spans="1:15" ht="13.5" thickBot="1">
      <c r="A23" s="257" t="s">
        <v>24</v>
      </c>
      <c r="C23" s="318">
        <f>SUM(C21:C22)</f>
        <v>0</v>
      </c>
      <c r="D23" s="412">
        <f>SUM(D21:D22)</f>
        <v>0</v>
      </c>
      <c r="F23" s="318">
        <f>SUM(F21:F22)</f>
        <v>0</v>
      </c>
      <c r="G23" s="412">
        <f>SUM(G21:G22)</f>
        <v>0</v>
      </c>
      <c r="I23" s="413">
        <f>SUM(I21:I22)</f>
        <v>0</v>
      </c>
      <c r="J23" s="414">
        <f>SUM(J21:J22)</f>
        <v>0</v>
      </c>
      <c r="O23" s="13">
        <f>(D23+G23+J23)/3</f>
        <v>0</v>
      </c>
    </row>
    <row r="24" spans="1:15" ht="6" customHeight="1" thickBot="1"/>
    <row r="25" spans="1:15" ht="13.5" thickBot="1">
      <c r="A25" s="311" t="s">
        <v>31</v>
      </c>
      <c r="C25" s="379">
        <f>C15+C19+C23</f>
        <v>0</v>
      </c>
      <c r="D25" s="380">
        <f>D15+D19+D23</f>
        <v>0</v>
      </c>
      <c r="E25" s="415"/>
      <c r="F25" s="379">
        <f>F15+F19+F23</f>
        <v>0</v>
      </c>
      <c r="G25" s="380">
        <f>G15+G19+G23</f>
        <v>0</v>
      </c>
      <c r="H25" s="382"/>
      <c r="I25" s="326">
        <f>I15+I19+I23</f>
        <v>0</v>
      </c>
      <c r="J25" s="390">
        <f>J15+J19+J23</f>
        <v>0</v>
      </c>
      <c r="L25" s="202" t="s">
        <v>54</v>
      </c>
      <c r="O25" s="416">
        <f>O15+O19+O23</f>
        <v>0</v>
      </c>
    </row>
    <row r="27" spans="1:15">
      <c r="A27" s="198" t="s">
        <v>32</v>
      </c>
      <c r="D27" s="13">
        <v>0</v>
      </c>
      <c r="G27" s="13">
        <f>II.!G27</f>
        <v>0</v>
      </c>
      <c r="J27" s="393">
        <v>0</v>
      </c>
      <c r="L27" s="202" t="s">
        <v>56</v>
      </c>
      <c r="O27" s="417">
        <f>Personalbesetzung!J154</f>
        <v>0</v>
      </c>
    </row>
    <row r="28" spans="1:15" ht="13.5" thickBot="1">
      <c r="F28" s="306"/>
    </row>
    <row r="29" spans="1:15" ht="13.5" thickBot="1">
      <c r="A29" s="311" t="s">
        <v>294</v>
      </c>
      <c r="D29" s="345">
        <f>I.!D29</f>
        <v>0</v>
      </c>
      <c r="E29" s="395"/>
      <c r="F29" s="395"/>
      <c r="G29" s="345">
        <f>II.!G29</f>
        <v>0</v>
      </c>
      <c r="H29" s="395"/>
      <c r="I29" s="395"/>
      <c r="J29" s="345">
        <f>Personalbesetzung!J14</f>
        <v>0</v>
      </c>
      <c r="L29" s="202" t="s">
        <v>55</v>
      </c>
      <c r="O29" s="227"/>
    </row>
    <row r="30" spans="1:15">
      <c r="A30" s="311" t="s">
        <v>293</v>
      </c>
      <c r="D30" s="346">
        <f>I.!D30</f>
        <v>0</v>
      </c>
      <c r="E30" s="395"/>
      <c r="F30" s="395"/>
      <c r="G30" s="346">
        <f>II.!G30</f>
        <v>0</v>
      </c>
      <c r="H30" s="395"/>
      <c r="I30" s="395"/>
      <c r="J30" s="436"/>
      <c r="L30" s="202"/>
      <c r="O30" s="283"/>
    </row>
    <row r="31" spans="1:15" s="255" customFormat="1" ht="13.5" thickBot="1">
      <c r="A31" s="344" t="s">
        <v>295</v>
      </c>
      <c r="D31" s="341">
        <f>I.!D31</f>
        <v>0</v>
      </c>
      <c r="E31" s="293"/>
      <c r="F31" s="293"/>
      <c r="G31" s="341">
        <f>II.!G31</f>
        <v>0</v>
      </c>
      <c r="H31" s="293"/>
      <c r="I31" s="293"/>
      <c r="J31" s="437"/>
      <c r="L31" s="204"/>
      <c r="O31" s="283"/>
    </row>
    <row r="32" spans="1:15" s="255" customFormat="1" ht="13.5" thickBot="1">
      <c r="A32" s="292" t="s">
        <v>281</v>
      </c>
      <c r="D32" s="396">
        <v>6.25E-2</v>
      </c>
      <c r="G32" s="396">
        <v>6.25E-2</v>
      </c>
      <c r="J32" s="396">
        <v>6.25E-2</v>
      </c>
    </row>
    <row r="33" spans="1:15" ht="13.5" thickBot="1">
      <c r="A33" s="292"/>
      <c r="D33" s="15"/>
      <c r="E33" s="306"/>
      <c r="F33" s="306"/>
      <c r="G33" s="15"/>
    </row>
    <row r="34" spans="1:15" ht="13.5" thickBot="1">
      <c r="A34" s="321" t="s">
        <v>33</v>
      </c>
      <c r="B34" s="321"/>
      <c r="C34" s="321"/>
      <c r="D34" s="321"/>
      <c r="E34" s="321"/>
      <c r="F34" s="432">
        <f>I.!F34</f>
        <v>0</v>
      </c>
      <c r="H34" s="321" t="s">
        <v>240</v>
      </c>
      <c r="I34" s="321"/>
      <c r="J34" s="321"/>
      <c r="K34" s="321"/>
      <c r="L34" s="321"/>
      <c r="M34" s="322"/>
      <c r="N34" s="340" t="e">
        <f>O27/O25</f>
        <v>#DIV/0!</v>
      </c>
    </row>
    <row r="36" spans="1:15">
      <c r="M36" s="311" t="s">
        <v>35</v>
      </c>
      <c r="N36" s="369" t="s">
        <v>36</v>
      </c>
    </row>
    <row r="37" spans="1:15" ht="27.75" customHeight="1">
      <c r="F37" s="311" t="s">
        <v>37</v>
      </c>
      <c r="H37" s="547" t="s">
        <v>253</v>
      </c>
      <c r="I37" s="548"/>
      <c r="J37" s="548"/>
      <c r="K37" s="548"/>
      <c r="L37" s="549"/>
      <c r="M37" s="400" t="e">
        <f>O29/O25*O15</f>
        <v>#DIV/0!</v>
      </c>
      <c r="N37" s="545" t="e">
        <f>(M37*(I.!F34/12*3)*90.3%)+(M37*(II.!F34/12*3)*90.3%)+(M37*(F34/12*3)*90.7%)</f>
        <v>#DIV/0!</v>
      </c>
      <c r="O37" s="545"/>
    </row>
    <row r="38" spans="1:15">
      <c r="F38" s="311" t="s">
        <v>38</v>
      </c>
      <c r="H38" s="311" t="s">
        <v>251</v>
      </c>
      <c r="M38" s="400" t="e">
        <f>O29/O25*O19</f>
        <v>#DIV/0!</v>
      </c>
      <c r="N38" s="543" t="e">
        <f>(M38*(I.!F34/12*3)*87.6%)+(M38*(II.!F34/12*3)*87.6%)+(M38*(F34/12*3)*87.6%)</f>
        <v>#DIV/0!</v>
      </c>
      <c r="O38" s="543"/>
    </row>
    <row r="39" spans="1:15">
      <c r="F39" s="311" t="s">
        <v>39</v>
      </c>
      <c r="H39" s="311" t="s">
        <v>61</v>
      </c>
      <c r="M39" s="400" t="e">
        <f>O29/O25*O23</f>
        <v>#DIV/0!</v>
      </c>
      <c r="N39" s="543" t="e">
        <f>(M39*(I.!F34/12*3)*84%)+(M39*(II.!F34/12*3)*84%)+(M39*(F34/12*3)*84%)</f>
        <v>#DIV/0!</v>
      </c>
      <c r="O39" s="543"/>
    </row>
    <row r="40" spans="1:15">
      <c r="F40" s="311" t="s">
        <v>214</v>
      </c>
      <c r="H40" s="311" t="s">
        <v>61</v>
      </c>
      <c r="M40" s="400">
        <f>J31</f>
        <v>0</v>
      </c>
      <c r="N40" s="543">
        <f>(M40*(I.!F34/12*3)*84%)+(M40*(II.!F34/12*3)*84%)+(M40*(F34/12*3)*84%)</f>
        <v>0</v>
      </c>
      <c r="O40" s="543"/>
    </row>
    <row r="41" spans="1:15">
      <c r="F41" s="311" t="s">
        <v>204</v>
      </c>
      <c r="H41" s="311" t="s">
        <v>244</v>
      </c>
      <c r="M41" s="400">
        <f>J32</f>
        <v>6.25E-2</v>
      </c>
      <c r="N41" s="543"/>
      <c r="O41" s="543"/>
    </row>
    <row r="42" spans="1:15">
      <c r="F42" s="344" t="s">
        <v>248</v>
      </c>
      <c r="H42" s="311"/>
      <c r="M42" s="401"/>
      <c r="N42" s="543" t="e">
        <f>-I.!N42-II.!N43</f>
        <v>#DIV/0!</v>
      </c>
      <c r="O42" s="543"/>
    </row>
    <row r="43" spans="1:15">
      <c r="G43" s="323" t="s">
        <v>249</v>
      </c>
      <c r="H43" s="323"/>
      <c r="I43" s="321"/>
      <c r="J43" s="321"/>
      <c r="K43" s="321"/>
      <c r="L43" s="321"/>
      <c r="M43" s="321"/>
      <c r="N43" s="544" t="e">
        <f>SUM(N37:N42)</f>
        <v>#DIV/0!</v>
      </c>
      <c r="O43" s="544"/>
    </row>
    <row r="45" spans="1:15" ht="13.5" thickBot="1">
      <c r="A45" s="204" t="s">
        <v>47</v>
      </c>
      <c r="G45" s="205"/>
      <c r="H45" s="205"/>
      <c r="I45" s="205"/>
      <c r="J45" s="205"/>
      <c r="K45" s="205"/>
      <c r="L45" s="205"/>
      <c r="M45" s="205"/>
      <c r="N45" s="205"/>
    </row>
    <row r="46" spans="1:15">
      <c r="A46" s="204" t="s">
        <v>48</v>
      </c>
      <c r="G46" s="204" t="s">
        <v>49</v>
      </c>
    </row>
  </sheetData>
  <sheetProtection sheet="1" objects="1" scenarios="1"/>
  <mergeCells count="14">
    <mergeCell ref="N41:O41"/>
    <mergeCell ref="N42:O42"/>
    <mergeCell ref="N43:O43"/>
    <mergeCell ref="C3:F3"/>
    <mergeCell ref="N37:O37"/>
    <mergeCell ref="N38:O38"/>
    <mergeCell ref="N39:O39"/>
    <mergeCell ref="N40:O40"/>
    <mergeCell ref="C5:D5"/>
    <mergeCell ref="F5:G5"/>
    <mergeCell ref="I5:J5"/>
    <mergeCell ref="I3:O3"/>
    <mergeCell ref="L5:O5"/>
    <mergeCell ref="H37:L37"/>
  </mergeCells>
  <pageMargins left="0.31496062992125984" right="0.31496062992125984" top="0.78740157480314965" bottom="0.78740157480314965" header="0.31496062992125984" footer="0.31496062992125984"/>
  <pageSetup paperSize="9" scale="85" orientation="landscape" r:id="rId1"/>
</worksheet>
</file>

<file path=xl/worksheets/sheet4.xml><?xml version="1.0" encoding="utf-8"?>
<worksheet xmlns="http://schemas.openxmlformats.org/spreadsheetml/2006/main" xmlns:r="http://schemas.openxmlformats.org/officeDocument/2006/relationships">
  <sheetPr>
    <tabColor rgb="FFFFC000"/>
  </sheetPr>
  <dimension ref="A1:Z52"/>
  <sheetViews>
    <sheetView workbookViewId="0">
      <selection activeCell="K7" sqref="K7"/>
    </sheetView>
  </sheetViews>
  <sheetFormatPr baseColWidth="10" defaultRowHeight="12.75"/>
  <cols>
    <col min="1" max="1" width="12.140625" style="198" customWidth="1"/>
    <col min="2" max="2" width="11.42578125" style="198"/>
    <col min="3" max="3" width="10.140625" style="198" customWidth="1"/>
    <col min="4" max="4" width="9.7109375" style="198" customWidth="1"/>
    <col min="5" max="5" width="4" style="198" customWidth="1"/>
    <col min="6" max="6" width="10.5703125" style="198" customWidth="1"/>
    <col min="7" max="7" width="10.140625" style="198" customWidth="1"/>
    <col min="8" max="8" width="3.7109375" style="198" customWidth="1"/>
    <col min="9" max="9" width="10.5703125" style="198" customWidth="1"/>
    <col min="10" max="10" width="9.28515625" style="198" customWidth="1"/>
    <col min="11" max="11" width="4.7109375" style="198" customWidth="1"/>
    <col min="12" max="12" width="10.42578125" style="198" customWidth="1"/>
    <col min="13" max="13" width="11.42578125" style="198" customWidth="1"/>
    <col min="14" max="14" width="15.42578125" style="198" customWidth="1"/>
    <col min="15" max="15" width="10.140625" style="198" customWidth="1"/>
    <col min="16" max="16" width="8.42578125" style="198" customWidth="1"/>
    <col min="17" max="17" width="7.85546875" style="198" customWidth="1"/>
    <col min="18" max="18" width="8.140625" style="198" customWidth="1"/>
    <col min="19" max="19" width="9.5703125" style="198" customWidth="1"/>
    <col min="20" max="21" width="11.42578125" style="198"/>
    <col min="22" max="22" width="17.140625" style="198" customWidth="1"/>
    <col min="23" max="16384" width="11.42578125" style="198"/>
  </cols>
  <sheetData>
    <row r="1" spans="1:26" ht="16.5" thickBot="1">
      <c r="A1" s="195" t="s">
        <v>241</v>
      </c>
      <c r="B1" s="196"/>
      <c r="C1" s="196"/>
      <c r="D1" s="196"/>
      <c r="E1" s="196"/>
      <c r="F1" s="196"/>
      <c r="G1" s="196"/>
      <c r="H1" s="196"/>
      <c r="I1" s="196"/>
      <c r="J1" s="196"/>
      <c r="K1" s="196"/>
      <c r="L1" s="196"/>
      <c r="M1" s="196"/>
      <c r="N1" s="196"/>
      <c r="O1" s="364"/>
      <c r="P1" s="365"/>
      <c r="Q1" s="15"/>
      <c r="R1" s="327" t="s">
        <v>289</v>
      </c>
      <c r="S1" s="327"/>
      <c r="T1" s="327"/>
      <c r="U1" s="327"/>
      <c r="V1" s="327"/>
      <c r="W1" s="15"/>
      <c r="X1" s="15"/>
      <c r="Y1" s="15"/>
      <c r="Z1" s="15"/>
    </row>
    <row r="2" spans="1:26" ht="6.75" customHeight="1">
      <c r="A2" s="199"/>
      <c r="B2" s="200"/>
      <c r="C2" s="200"/>
      <c r="D2" s="200"/>
      <c r="E2" s="200"/>
      <c r="F2" s="200"/>
      <c r="G2" s="200"/>
      <c r="H2" s="200"/>
      <c r="I2" s="200"/>
      <c r="J2" s="200"/>
      <c r="K2" s="200"/>
      <c r="L2" s="200"/>
      <c r="M2" s="200"/>
      <c r="O2" s="15"/>
      <c r="P2" s="15"/>
      <c r="Q2" s="15"/>
      <c r="W2" s="15"/>
      <c r="X2" s="15"/>
      <c r="Y2" s="15"/>
      <c r="Z2" s="15"/>
    </row>
    <row r="3" spans="1:26">
      <c r="A3" s="256" t="s">
        <v>0</v>
      </c>
      <c r="C3" s="535" t="str">
        <f>I.!C3</f>
        <v>#GEMEINDE#</v>
      </c>
      <c r="D3" s="536"/>
      <c r="E3" s="536"/>
      <c r="F3" s="537"/>
      <c r="G3" s="256" t="s">
        <v>1</v>
      </c>
      <c r="I3" s="535" t="str">
        <f>I.!I3</f>
        <v>#KITA-NAME#</v>
      </c>
      <c r="J3" s="536"/>
      <c r="K3" s="536"/>
      <c r="L3" s="536"/>
      <c r="M3" s="536"/>
      <c r="N3" s="536"/>
      <c r="O3" s="538"/>
      <c r="P3" s="15"/>
      <c r="Q3" s="15"/>
      <c r="R3" s="334" t="s">
        <v>290</v>
      </c>
      <c r="S3" s="348"/>
      <c r="T3" s="348"/>
      <c r="U3" s="348"/>
      <c r="V3" s="348"/>
      <c r="W3" s="15"/>
      <c r="X3" s="15"/>
      <c r="Y3" s="15"/>
      <c r="Z3" s="15"/>
    </row>
    <row r="4" spans="1:26" ht="5.25" customHeight="1">
      <c r="N4" s="200"/>
      <c r="O4" s="15"/>
      <c r="P4" s="15"/>
      <c r="Q4" s="15"/>
      <c r="W4" s="15"/>
      <c r="X4" s="15"/>
      <c r="Y4" s="15"/>
      <c r="Z4" s="15"/>
    </row>
    <row r="5" spans="1:26">
      <c r="A5" s="257" t="s">
        <v>2</v>
      </c>
      <c r="C5" s="535" t="str">
        <f>I.!C5</f>
        <v>#BEDIENER#</v>
      </c>
      <c r="D5" s="537"/>
      <c r="E5" s="359" t="s">
        <v>5</v>
      </c>
      <c r="F5" s="535" t="str">
        <f>I.!F5</f>
        <v>#BED-TELEFON#</v>
      </c>
      <c r="G5" s="537"/>
      <c r="H5" s="359" t="s">
        <v>3</v>
      </c>
      <c r="I5" s="535" t="str">
        <f>I.!I5</f>
        <v>#BED-FAX#</v>
      </c>
      <c r="J5" s="537"/>
      <c r="K5" s="406" t="s">
        <v>4</v>
      </c>
      <c r="L5" s="535" t="str">
        <f>I.!L5</f>
        <v>#BED-EMAIL#</v>
      </c>
      <c r="M5" s="536"/>
      <c r="N5" s="536"/>
      <c r="O5" s="538"/>
      <c r="P5" s="15"/>
      <c r="Q5" s="15"/>
      <c r="R5" s="337" t="s">
        <v>291</v>
      </c>
      <c r="S5" s="337"/>
      <c r="T5" s="337"/>
      <c r="U5" s="337"/>
      <c r="V5" s="337"/>
      <c r="W5" s="15"/>
      <c r="X5" s="15"/>
      <c r="Y5" s="15"/>
      <c r="Z5" s="15"/>
    </row>
    <row r="6" spans="1:26" ht="6" customHeight="1">
      <c r="O6" s="15"/>
      <c r="P6" s="15"/>
      <c r="Q6" s="15"/>
      <c r="W6" s="15"/>
      <c r="X6" s="15"/>
      <c r="Y6" s="15"/>
      <c r="Z6" s="15"/>
    </row>
    <row r="7" spans="1:26">
      <c r="A7" s="202" t="s">
        <v>6</v>
      </c>
      <c r="B7" s="335">
        <f>III.!B7</f>
        <v>2025</v>
      </c>
      <c r="C7" s="366" t="s">
        <v>7</v>
      </c>
      <c r="D7" s="335" t="s">
        <v>62</v>
      </c>
      <c r="E7" s="367"/>
      <c r="F7" s="367" t="s">
        <v>8</v>
      </c>
      <c r="G7" s="336">
        <v>45901</v>
      </c>
      <c r="H7" s="202" t="s">
        <v>9</v>
      </c>
      <c r="K7" s="228">
        <f>I.!K7</f>
        <v>0</v>
      </c>
      <c r="L7" s="407" t="s">
        <v>10</v>
      </c>
      <c r="M7" s="6"/>
      <c r="N7" s="226">
        <f ca="1">TODAY()</f>
        <v>45764</v>
      </c>
      <c r="O7" s="15"/>
      <c r="P7" s="15"/>
      <c r="Q7" s="15"/>
      <c r="R7" s="339" t="s">
        <v>292</v>
      </c>
      <c r="S7" s="339"/>
      <c r="T7" s="339"/>
      <c r="U7" s="339"/>
      <c r="V7" s="339"/>
      <c r="W7" s="15"/>
      <c r="X7" s="15"/>
      <c r="Y7" s="15"/>
      <c r="Z7" s="15"/>
    </row>
    <row r="8" spans="1:26" ht="6" customHeight="1">
      <c r="N8" s="306"/>
      <c r="O8" s="329"/>
      <c r="P8" s="15"/>
      <c r="Q8" s="15"/>
      <c r="W8" s="15"/>
      <c r="X8" s="15"/>
      <c r="Y8" s="15"/>
      <c r="Z8" s="15"/>
    </row>
    <row r="9" spans="1:26">
      <c r="C9" s="368" t="s">
        <v>11</v>
      </c>
      <c r="F9" s="368" t="s">
        <v>25</v>
      </c>
      <c r="I9" s="198" t="s">
        <v>26</v>
      </c>
      <c r="L9" s="198" t="s">
        <v>27</v>
      </c>
      <c r="O9" s="313" t="s">
        <v>28</v>
      </c>
      <c r="P9" s="15"/>
      <c r="Q9" s="15"/>
      <c r="R9" s="329"/>
      <c r="S9" s="329"/>
      <c r="T9" s="329"/>
      <c r="U9" s="329"/>
      <c r="V9" s="15"/>
      <c r="W9" s="329"/>
      <c r="X9" s="329"/>
      <c r="Y9" s="329"/>
      <c r="Z9" s="15"/>
    </row>
    <row r="10" spans="1:26">
      <c r="C10" s="368"/>
      <c r="F10" s="368"/>
      <c r="O10" s="312"/>
      <c r="P10" s="15"/>
      <c r="Q10" s="15"/>
      <c r="R10" s="329"/>
      <c r="S10" s="329"/>
      <c r="T10" s="329"/>
      <c r="U10" s="329"/>
      <c r="V10" s="15"/>
      <c r="W10" s="329"/>
      <c r="X10" s="329"/>
      <c r="Y10" s="329"/>
      <c r="Z10" s="15"/>
    </row>
    <row r="11" spans="1:26">
      <c r="A11" s="202" t="s">
        <v>17</v>
      </c>
      <c r="B11" s="202"/>
      <c r="C11" s="202" t="s">
        <v>15</v>
      </c>
      <c r="D11" s="314" t="s">
        <v>16</v>
      </c>
      <c r="E11" s="202"/>
      <c r="F11" s="202" t="s">
        <v>15</v>
      </c>
      <c r="G11" s="314" t="s">
        <v>16</v>
      </c>
      <c r="H11" s="202"/>
      <c r="I11" s="202" t="s">
        <v>15</v>
      </c>
      <c r="J11" s="314" t="s">
        <v>16</v>
      </c>
      <c r="K11" s="314"/>
      <c r="L11" s="202" t="s">
        <v>15</v>
      </c>
      <c r="M11" s="314" t="s">
        <v>16</v>
      </c>
      <c r="N11" s="202"/>
      <c r="O11" s="369" t="s">
        <v>29</v>
      </c>
      <c r="P11" s="15"/>
      <c r="Q11" s="15"/>
      <c r="R11" s="15"/>
      <c r="S11" s="15"/>
      <c r="T11" s="15"/>
      <c r="U11" s="15"/>
      <c r="V11" s="15"/>
      <c r="W11" s="15"/>
      <c r="X11" s="15"/>
      <c r="Y11" s="15"/>
      <c r="Z11" s="15"/>
    </row>
    <row r="12" spans="1:26" ht="4.5" customHeight="1">
      <c r="P12" s="331"/>
      <c r="Q12" s="370"/>
      <c r="R12" s="371"/>
      <c r="S12" s="372"/>
      <c r="T12" s="370"/>
      <c r="U12" s="370"/>
      <c r="V12" s="372"/>
      <c r="W12" s="370"/>
      <c r="X12" s="330"/>
      <c r="Y12" s="15"/>
      <c r="Z12" s="15"/>
    </row>
    <row r="13" spans="1:26">
      <c r="A13" s="198" t="s">
        <v>12</v>
      </c>
      <c r="B13" s="198" t="s">
        <v>13</v>
      </c>
      <c r="C13" s="229">
        <f>I.!C13</f>
        <v>0</v>
      </c>
      <c r="D13" s="14">
        <f>C13/4.25</f>
        <v>0</v>
      </c>
      <c r="F13" s="229">
        <f>II.!F13</f>
        <v>0</v>
      </c>
      <c r="G13" s="14">
        <f>F13/4.25</f>
        <v>0</v>
      </c>
      <c r="I13" s="229">
        <f>III.!I13</f>
        <v>0</v>
      </c>
      <c r="J13" s="13">
        <f>(I13/4.25+I13/4+I13/4)/3</f>
        <v>0</v>
      </c>
      <c r="K13" s="373"/>
      <c r="L13" s="324">
        <f>Kita!AW6</f>
        <v>0</v>
      </c>
      <c r="M13" s="13">
        <f>L13/4</f>
        <v>0</v>
      </c>
      <c r="P13" s="331"/>
      <c r="Q13" s="371"/>
      <c r="R13" s="371"/>
      <c r="S13" s="331"/>
      <c r="T13" s="370"/>
      <c r="U13" s="370"/>
      <c r="V13" s="331"/>
      <c r="W13" s="370"/>
      <c r="X13" s="330"/>
      <c r="Y13" s="15"/>
      <c r="Z13" s="15"/>
    </row>
    <row r="14" spans="1:26" ht="13.5" thickBot="1">
      <c r="A14" s="198" t="s">
        <v>12</v>
      </c>
      <c r="B14" s="198" t="s">
        <v>14</v>
      </c>
      <c r="C14" s="230">
        <f>I.!C14</f>
        <v>0</v>
      </c>
      <c r="D14" s="374">
        <f>C14/4.25*0.8</f>
        <v>0</v>
      </c>
      <c r="F14" s="230">
        <f>II.!F14</f>
        <v>0</v>
      </c>
      <c r="G14" s="374">
        <f>F14/4.25*0.8</f>
        <v>0</v>
      </c>
      <c r="I14" s="230">
        <f>III.!I14</f>
        <v>0</v>
      </c>
      <c r="J14" s="375">
        <f>(I14/4.25*0.8+I14/4*0.8+I14/4*0.8)/3</f>
        <v>0</v>
      </c>
      <c r="K14" s="373"/>
      <c r="L14" s="325">
        <f>Kita!AV6</f>
        <v>0</v>
      </c>
      <c r="M14" s="375">
        <f>L14/4*0.8</f>
        <v>0</v>
      </c>
      <c r="P14" s="376"/>
      <c r="Q14" s="376"/>
      <c r="R14" s="377"/>
      <c r="S14" s="376"/>
      <c r="T14" s="376"/>
      <c r="U14" s="377"/>
      <c r="V14" s="376"/>
      <c r="W14" s="376"/>
      <c r="X14" s="378"/>
      <c r="Y14" s="330"/>
      <c r="Z14" s="15"/>
    </row>
    <row r="15" spans="1:26" ht="13.5" thickBot="1">
      <c r="A15" s="321" t="s">
        <v>18</v>
      </c>
      <c r="B15" s="257"/>
      <c r="C15" s="379">
        <f>SUM(C13:C14)</f>
        <v>0</v>
      </c>
      <c r="D15" s="380">
        <f>SUM(D13:D14)</f>
        <v>0</v>
      </c>
      <c r="E15" s="323"/>
      <c r="F15" s="379">
        <f>SUM(F13:F14)</f>
        <v>0</v>
      </c>
      <c r="G15" s="380">
        <f>SUM(G13:G14)</f>
        <v>0</v>
      </c>
      <c r="H15" s="323"/>
      <c r="I15" s="379">
        <f>SUM(I13:I14)</f>
        <v>0</v>
      </c>
      <c r="J15" s="380">
        <f>SUM(J13:J14)</f>
        <v>0</v>
      </c>
      <c r="K15" s="381"/>
      <c r="L15" s="379">
        <f>SUM(L13:L14)</f>
        <v>0</v>
      </c>
      <c r="M15" s="380">
        <f>SUM(M13:M14)</f>
        <v>0</v>
      </c>
      <c r="N15" s="382"/>
      <c r="O15" s="383">
        <f>(D15+G15+J15+M15)/4</f>
        <v>0</v>
      </c>
      <c r="P15" s="376"/>
      <c r="Q15" s="376"/>
      <c r="R15" s="376"/>
      <c r="S15" s="376"/>
      <c r="T15" s="376"/>
      <c r="U15" s="376"/>
      <c r="V15" s="376"/>
      <c r="W15" s="376"/>
      <c r="X15" s="15"/>
      <c r="Y15" s="15"/>
      <c r="Z15" s="15"/>
    </row>
    <row r="16" spans="1:26" ht="6" customHeight="1">
      <c r="C16" s="306"/>
      <c r="D16" s="306"/>
      <c r="F16" s="306"/>
      <c r="G16" s="306"/>
      <c r="I16" s="306"/>
      <c r="J16" s="306"/>
      <c r="K16" s="384"/>
      <c r="O16" s="382"/>
      <c r="P16" s="372"/>
      <c r="Q16" s="376"/>
      <c r="R16" s="371"/>
      <c r="S16" s="372"/>
      <c r="T16" s="376"/>
      <c r="U16" s="370"/>
      <c r="V16" s="372"/>
      <c r="W16" s="376"/>
      <c r="X16" s="330"/>
      <c r="Y16" s="15"/>
      <c r="Z16" s="15"/>
    </row>
    <row r="17" spans="1:26">
      <c r="A17" s="198" t="s">
        <v>19</v>
      </c>
      <c r="C17" s="229">
        <f>I.!C17</f>
        <v>0</v>
      </c>
      <c r="D17" s="14">
        <f>C17/10</f>
        <v>0</v>
      </c>
      <c r="F17" s="229">
        <f>II.!F17</f>
        <v>0</v>
      </c>
      <c r="G17" s="14">
        <f>F17/10</f>
        <v>0</v>
      </c>
      <c r="I17" s="229">
        <f>III.!I17</f>
        <v>0</v>
      </c>
      <c r="J17" s="14">
        <f>I17/10</f>
        <v>0</v>
      </c>
      <c r="K17" s="385"/>
      <c r="L17" s="324">
        <f>Kita!AY6</f>
        <v>0</v>
      </c>
      <c r="M17" s="13">
        <f>L17/10</f>
        <v>0</v>
      </c>
      <c r="O17" s="382"/>
      <c r="P17" s="331"/>
      <c r="Q17" s="376"/>
      <c r="R17" s="371"/>
      <c r="S17" s="331"/>
      <c r="T17" s="376"/>
      <c r="U17" s="370"/>
      <c r="V17" s="331"/>
      <c r="W17" s="376"/>
      <c r="X17" s="330"/>
      <c r="Y17" s="15"/>
      <c r="Z17" s="15"/>
    </row>
    <row r="18" spans="1:26" ht="13.5" thickBot="1">
      <c r="A18" s="198" t="s">
        <v>20</v>
      </c>
      <c r="C18" s="230">
        <f>I.!C18</f>
        <v>0</v>
      </c>
      <c r="D18" s="374">
        <f>C18/10*0.8</f>
        <v>0</v>
      </c>
      <c r="F18" s="230">
        <f>II.!F18</f>
        <v>0</v>
      </c>
      <c r="G18" s="374">
        <f>F18/10*0.8</f>
        <v>0</v>
      </c>
      <c r="I18" s="230">
        <f>III.!I18</f>
        <v>0</v>
      </c>
      <c r="J18" s="374">
        <f>I18/10*0.8</f>
        <v>0</v>
      </c>
      <c r="K18" s="385"/>
      <c r="L18" s="325">
        <f>Kita!AX6</f>
        <v>0</v>
      </c>
      <c r="M18" s="375">
        <f>L18/10*0.8</f>
        <v>0</v>
      </c>
      <c r="O18" s="382"/>
      <c r="P18" s="376"/>
      <c r="Q18" s="376"/>
      <c r="R18" s="386"/>
      <c r="S18" s="376"/>
      <c r="T18" s="376"/>
      <c r="U18" s="377"/>
      <c r="V18" s="376"/>
      <c r="W18" s="376"/>
      <c r="X18" s="378"/>
      <c r="Y18" s="15"/>
      <c r="Z18" s="15"/>
    </row>
    <row r="19" spans="1:26" ht="13.5" thickBot="1">
      <c r="A19" s="198" t="s">
        <v>21</v>
      </c>
      <c r="C19" s="379">
        <f>SUM(C17:C18)</f>
        <v>0</v>
      </c>
      <c r="D19" s="380">
        <f>SUM(D17:D18)</f>
        <v>0</v>
      </c>
      <c r="E19" s="323"/>
      <c r="F19" s="379">
        <f>SUM(F17:F18)</f>
        <v>0</v>
      </c>
      <c r="G19" s="380">
        <f>SUM(G17:G18)</f>
        <v>0</v>
      </c>
      <c r="H19" s="323"/>
      <c r="I19" s="379">
        <f>SUM(I17:I18)</f>
        <v>0</v>
      </c>
      <c r="J19" s="380">
        <f>SUM(J17:J18)</f>
        <v>0</v>
      </c>
      <c r="K19" s="381"/>
      <c r="L19" s="379">
        <f>SUM(L17:L18)</f>
        <v>0</v>
      </c>
      <c r="M19" s="380">
        <f>SUM(M17:M18)</f>
        <v>0</v>
      </c>
      <c r="N19" s="382"/>
      <c r="O19" s="383">
        <f>(D19+G19+J19+M19)/4</f>
        <v>0</v>
      </c>
      <c r="P19" s="376"/>
      <c r="Q19" s="376"/>
      <c r="R19" s="376"/>
      <c r="S19" s="376"/>
      <c r="T19" s="376"/>
      <c r="U19" s="376"/>
      <c r="V19" s="376"/>
      <c r="W19" s="376"/>
      <c r="X19" s="378"/>
      <c r="Y19" s="15"/>
      <c r="Z19" s="15"/>
    </row>
    <row r="20" spans="1:26" ht="5.25" customHeight="1">
      <c r="C20" s="306"/>
      <c r="D20" s="306"/>
      <c r="F20" s="306"/>
      <c r="G20" s="306"/>
      <c r="I20" s="306"/>
      <c r="J20" s="306"/>
      <c r="K20" s="384"/>
      <c r="O20" s="382"/>
      <c r="P20" s="331"/>
      <c r="Q20" s="376"/>
      <c r="R20" s="371"/>
      <c r="S20" s="331"/>
      <c r="T20" s="376"/>
      <c r="U20" s="370"/>
      <c r="V20" s="331"/>
      <c r="W20" s="376"/>
      <c r="X20" s="330"/>
      <c r="Y20" s="15"/>
      <c r="Z20" s="15"/>
    </row>
    <row r="21" spans="1:26">
      <c r="A21" s="198" t="s">
        <v>22</v>
      </c>
      <c r="C21" s="229">
        <f>I.!C21</f>
        <v>0</v>
      </c>
      <c r="D21" s="14">
        <f>C21/15*0.8</f>
        <v>0</v>
      </c>
      <c r="F21" s="229">
        <f>II.!F21</f>
        <v>0</v>
      </c>
      <c r="G21" s="14">
        <f>F21/15*0.8</f>
        <v>0</v>
      </c>
      <c r="I21" s="229">
        <f>III.!I21</f>
        <v>0</v>
      </c>
      <c r="J21" s="14">
        <f>I21/15*0.8</f>
        <v>0</v>
      </c>
      <c r="K21" s="385"/>
      <c r="L21" s="324">
        <f>Kita!BA6</f>
        <v>0</v>
      </c>
      <c r="M21" s="13">
        <f>L21/15*0.8</f>
        <v>0</v>
      </c>
      <c r="O21" s="382"/>
      <c r="P21" s="331"/>
      <c r="Q21" s="387"/>
      <c r="R21" s="371"/>
      <c r="S21" s="331"/>
      <c r="T21" s="387"/>
      <c r="U21" s="370"/>
      <c r="V21" s="331"/>
      <c r="W21" s="388"/>
      <c r="X21" s="330"/>
      <c r="Y21" s="15"/>
      <c r="Z21" s="15"/>
    </row>
    <row r="22" spans="1:26" ht="13.5" thickBot="1">
      <c r="A22" s="198" t="s">
        <v>23</v>
      </c>
      <c r="C22" s="230">
        <f>I.!C22</f>
        <v>0</v>
      </c>
      <c r="D22" s="374">
        <f>C22/15*0.6</f>
        <v>0</v>
      </c>
      <c r="F22" s="230">
        <f>II.!F22</f>
        <v>0</v>
      </c>
      <c r="G22" s="374">
        <f>F22/15*0.6</f>
        <v>0</v>
      </c>
      <c r="I22" s="230">
        <f>III.!I22</f>
        <v>0</v>
      </c>
      <c r="J22" s="374">
        <f>I22/15*0.6</f>
        <v>0</v>
      </c>
      <c r="K22" s="385"/>
      <c r="L22" s="325">
        <f>Kita!AZ6</f>
        <v>0</v>
      </c>
      <c r="M22" s="375">
        <f>L22/15*0.6</f>
        <v>0</v>
      </c>
      <c r="O22" s="382"/>
      <c r="P22" s="376"/>
      <c r="Q22" s="376"/>
      <c r="R22" s="386"/>
      <c r="S22" s="376"/>
      <c r="T22" s="376"/>
      <c r="U22" s="377"/>
      <c r="V22" s="376"/>
      <c r="W22" s="376"/>
      <c r="X22" s="378"/>
      <c r="Y22" s="15"/>
      <c r="Z22" s="15"/>
    </row>
    <row r="23" spans="1:26" ht="13.5" thickBot="1">
      <c r="A23" s="198" t="s">
        <v>30</v>
      </c>
      <c r="C23" s="379">
        <f>SUM(C21:C22)</f>
        <v>0</v>
      </c>
      <c r="D23" s="380">
        <f>SUM(D21:D22)</f>
        <v>0</v>
      </c>
      <c r="E23" s="323"/>
      <c r="F23" s="379">
        <f>SUM(F21:F22)</f>
        <v>0</v>
      </c>
      <c r="G23" s="380">
        <f>SUM(G21:G22)</f>
        <v>0</v>
      </c>
      <c r="H23" s="323"/>
      <c r="I23" s="379">
        <f>SUM(I21:I22)</f>
        <v>0</v>
      </c>
      <c r="J23" s="380">
        <f>SUM(J21:J22)</f>
        <v>0</v>
      </c>
      <c r="K23" s="381"/>
      <c r="L23" s="379">
        <f>SUM(L21:L22)</f>
        <v>0</v>
      </c>
      <c r="M23" s="380">
        <f>SUM(M21:M22)</f>
        <v>0</v>
      </c>
      <c r="N23" s="382"/>
      <c r="O23" s="383">
        <f>(D23+G23+J23+M23)/4</f>
        <v>0</v>
      </c>
      <c r="P23" s="376"/>
      <c r="Q23" s="376"/>
      <c r="R23" s="376"/>
      <c r="S23" s="376"/>
      <c r="T23" s="376"/>
      <c r="U23" s="376"/>
      <c r="V23" s="376"/>
      <c r="W23" s="376"/>
      <c r="X23" s="376"/>
      <c r="Y23" s="15"/>
      <c r="Z23" s="15"/>
    </row>
    <row r="24" spans="1:26" ht="6" customHeight="1" thickBot="1">
      <c r="F24" s="306"/>
      <c r="G24" s="306"/>
      <c r="K24" s="384"/>
      <c r="O24" s="382"/>
      <c r="P24" s="376"/>
      <c r="Q24" s="376"/>
      <c r="R24" s="376"/>
      <c r="S24" s="376"/>
      <c r="T24" s="376"/>
      <c r="U24" s="376"/>
      <c r="V24" s="376"/>
      <c r="W24" s="376"/>
      <c r="X24" s="376"/>
      <c r="Y24" s="378"/>
      <c r="Z24" s="15"/>
    </row>
    <row r="25" spans="1:26" ht="13.5" thickBot="1">
      <c r="A25" s="311" t="s">
        <v>31</v>
      </c>
      <c r="C25" s="379">
        <f>C15+C19+C23</f>
        <v>0</v>
      </c>
      <c r="D25" s="380">
        <f>D15+D19+D23</f>
        <v>0</v>
      </c>
      <c r="E25" s="389"/>
      <c r="F25" s="379">
        <f>F15+F19+F23</f>
        <v>0</v>
      </c>
      <c r="G25" s="380">
        <f>G15+G19+G23</f>
        <v>0</v>
      </c>
      <c r="H25" s="389"/>
      <c r="I25" s="379">
        <f>I15+I19+I23</f>
        <v>0</v>
      </c>
      <c r="J25" s="380">
        <f>J15+J19+J23</f>
        <v>0</v>
      </c>
      <c r="K25" s="381"/>
      <c r="L25" s="326">
        <f>L15+L19+L23</f>
        <v>0</v>
      </c>
      <c r="M25" s="390">
        <f>M15+M19+M23</f>
        <v>0</v>
      </c>
      <c r="N25" s="391" t="s">
        <v>63</v>
      </c>
      <c r="O25" s="392">
        <f>O15+O19+O23</f>
        <v>0</v>
      </c>
      <c r="P25" s="376"/>
      <c r="Q25" s="376"/>
      <c r="R25" s="376"/>
      <c r="S25" s="376"/>
      <c r="T25" s="376"/>
      <c r="U25" s="376"/>
      <c r="V25" s="376"/>
      <c r="W25" s="376"/>
      <c r="X25" s="376"/>
      <c r="Y25" s="15"/>
      <c r="Z25" s="15"/>
    </row>
    <row r="26" spans="1:26">
      <c r="K26" s="306"/>
      <c r="N26" s="284"/>
      <c r="O26" s="382"/>
      <c r="P26" s="376"/>
      <c r="Q26" s="376"/>
      <c r="R26" s="376"/>
      <c r="S26" s="376"/>
      <c r="T26" s="376"/>
      <c r="U26" s="376"/>
      <c r="V26" s="376"/>
      <c r="W26" s="376"/>
      <c r="X26" s="376"/>
      <c r="Y26" s="15"/>
      <c r="Z26" s="15"/>
    </row>
    <row r="27" spans="1:26">
      <c r="A27" s="198" t="s">
        <v>32</v>
      </c>
      <c r="D27" s="14">
        <f>I.!D27</f>
        <v>0</v>
      </c>
      <c r="G27" s="14">
        <f>II.!G27</f>
        <v>0</v>
      </c>
      <c r="J27" s="13">
        <f>III.!J27</f>
        <v>0</v>
      </c>
      <c r="K27" s="330"/>
      <c r="M27" s="393">
        <v>0</v>
      </c>
      <c r="N27" s="391" t="s">
        <v>64</v>
      </c>
      <c r="O27" s="394">
        <f>Personalbesetzung!M154</f>
        <v>0</v>
      </c>
      <c r="P27" s="376"/>
      <c r="Q27" s="376"/>
      <c r="R27" s="376"/>
      <c r="S27" s="376"/>
      <c r="T27" s="376"/>
      <c r="U27" s="376"/>
      <c r="V27" s="376"/>
      <c r="W27" s="376"/>
      <c r="X27" s="376"/>
      <c r="Y27" s="15"/>
      <c r="Z27" s="15"/>
    </row>
    <row r="28" spans="1:26" ht="9" customHeight="1" thickBot="1">
      <c r="N28" s="284"/>
      <c r="O28" s="382"/>
      <c r="P28" s="376"/>
      <c r="Q28" s="376"/>
      <c r="R28" s="376"/>
      <c r="S28" s="376"/>
      <c r="T28" s="376"/>
      <c r="U28" s="376"/>
      <c r="V28" s="376"/>
      <c r="W28" s="376"/>
      <c r="X28" s="376"/>
      <c r="Y28" s="15"/>
      <c r="Z28" s="15"/>
    </row>
    <row r="29" spans="1:26" ht="13.5" thickBot="1">
      <c r="A29" s="311" t="s">
        <v>294</v>
      </c>
      <c r="D29" s="345">
        <f>I.!D30</f>
        <v>0</v>
      </c>
      <c r="E29" s="395"/>
      <c r="F29" s="395"/>
      <c r="G29" s="345">
        <f>II.!G29</f>
        <v>0</v>
      </c>
      <c r="H29" s="395"/>
      <c r="I29" s="395"/>
      <c r="J29" s="345">
        <f>III.!J29</f>
        <v>0</v>
      </c>
      <c r="K29" s="295"/>
      <c r="L29" s="345">
        <f>Personalbesetzung!M14</f>
        <v>0</v>
      </c>
      <c r="M29" s="202" t="s">
        <v>55</v>
      </c>
      <c r="O29" s="227"/>
    </row>
    <row r="30" spans="1:26">
      <c r="A30" s="311" t="s">
        <v>293</v>
      </c>
      <c r="D30" s="346">
        <f>I.!D31</f>
        <v>0</v>
      </c>
      <c r="E30" s="395"/>
      <c r="F30" s="395"/>
      <c r="G30" s="346">
        <f>II.!G30</f>
        <v>0</v>
      </c>
      <c r="H30" s="395"/>
      <c r="I30" s="395"/>
      <c r="J30" s="346">
        <f>III.!J30</f>
        <v>0</v>
      </c>
      <c r="K30" s="295"/>
      <c r="L30" s="436"/>
      <c r="O30" s="283"/>
    </row>
    <row r="31" spans="1:26" s="255" customFormat="1" ht="13.5" thickBot="1">
      <c r="A31" s="344" t="s">
        <v>295</v>
      </c>
      <c r="D31" s="341">
        <f>I.!D32</f>
        <v>6.25E-2</v>
      </c>
      <c r="E31" s="293"/>
      <c r="F31" s="293"/>
      <c r="G31" s="341">
        <f>II.!G31</f>
        <v>0</v>
      </c>
      <c r="H31" s="293"/>
      <c r="I31" s="293"/>
      <c r="J31" s="341">
        <f>III.!J31</f>
        <v>0</v>
      </c>
      <c r="K31" s="293"/>
      <c r="L31" s="437"/>
      <c r="O31" s="283"/>
    </row>
    <row r="32" spans="1:26" s="255" customFormat="1" ht="13.5" thickBot="1">
      <c r="A32" s="292" t="s">
        <v>281</v>
      </c>
      <c r="D32" s="396">
        <v>6.25E-2</v>
      </c>
      <c r="G32" s="396">
        <v>6.25E-2</v>
      </c>
      <c r="J32" s="396">
        <v>6.25E-2</v>
      </c>
      <c r="L32" s="396">
        <v>6.25E-2</v>
      </c>
    </row>
    <row r="33" spans="1:26" ht="13.5" thickBot="1">
      <c r="O33" s="382"/>
      <c r="P33" s="397"/>
      <c r="Q33" s="397"/>
      <c r="R33" s="397"/>
      <c r="S33" s="397"/>
      <c r="T33" s="397"/>
      <c r="U33" s="397"/>
      <c r="V33" s="397"/>
      <c r="W33" s="397"/>
      <c r="X33" s="397"/>
      <c r="Y33" s="398"/>
      <c r="Z33" s="15"/>
    </row>
    <row r="34" spans="1:26" ht="13.5" thickBot="1">
      <c r="A34" s="321" t="s">
        <v>33</v>
      </c>
      <c r="B34" s="321"/>
      <c r="C34" s="321"/>
      <c r="D34" s="321"/>
      <c r="E34" s="321"/>
      <c r="F34" s="432">
        <f>I.!F34</f>
        <v>0</v>
      </c>
      <c r="G34" s="321"/>
      <c r="H34" s="321"/>
      <c r="I34" s="321"/>
      <c r="J34" s="321" t="s">
        <v>34</v>
      </c>
      <c r="K34" s="321"/>
      <c r="L34" s="321"/>
      <c r="M34" s="321"/>
      <c r="N34" s="321"/>
      <c r="O34" s="399" t="e">
        <f>O27/O25</f>
        <v>#DIV/0!</v>
      </c>
      <c r="P34" s="376"/>
      <c r="Q34" s="376"/>
      <c r="R34" s="376"/>
      <c r="S34" s="376"/>
      <c r="T34" s="376"/>
      <c r="U34" s="376"/>
      <c r="V34" s="376"/>
      <c r="W34" s="376"/>
      <c r="X34" s="376"/>
      <c r="Y34" s="15"/>
      <c r="Z34" s="15"/>
    </row>
    <row r="35" spans="1:26">
      <c r="I35" s="321"/>
      <c r="J35" s="321"/>
      <c r="K35" s="321"/>
      <c r="L35" s="321"/>
      <c r="M35" s="321"/>
      <c r="N35" s="398"/>
      <c r="P35" s="376"/>
      <c r="Q35" s="376"/>
      <c r="R35" s="376"/>
      <c r="S35" s="376"/>
      <c r="T35" s="376"/>
      <c r="U35" s="376"/>
      <c r="V35" s="376"/>
      <c r="W35" s="376"/>
      <c r="X35" s="376"/>
      <c r="Y35" s="15"/>
      <c r="Z35" s="15"/>
    </row>
    <row r="36" spans="1:26">
      <c r="M36" s="311" t="s">
        <v>35</v>
      </c>
      <c r="N36" s="546" t="s">
        <v>36</v>
      </c>
      <c r="O36" s="546"/>
      <c r="P36" s="376"/>
      <c r="Q36" s="376"/>
      <c r="R36" s="376"/>
      <c r="S36" s="376"/>
      <c r="T36" s="376"/>
      <c r="U36" s="376"/>
      <c r="V36" s="376"/>
      <c r="W36" s="376"/>
      <c r="X36" s="376"/>
      <c r="Y36" s="15"/>
      <c r="Z36" s="15"/>
    </row>
    <row r="37" spans="1:26">
      <c r="E37" s="311" t="s">
        <v>254</v>
      </c>
      <c r="F37" s="311"/>
      <c r="H37" s="311" t="s">
        <v>259</v>
      </c>
      <c r="J37" s="311"/>
      <c r="K37" s="311"/>
      <c r="L37" s="311"/>
      <c r="M37" s="400" t="e">
        <f>O29/O25*O15</f>
        <v>#DIV/0!</v>
      </c>
      <c r="N37" s="545" t="e">
        <f>(M37*(I.!F34/12*3)*90.3%)+(M37*(II.!F34/12*3)*90.3%)+(M37*(III.!F34/12*3)*90.7%)+(M37*(F34/12*3)*90.9%)</f>
        <v>#DIV/0!</v>
      </c>
      <c r="O37" s="545"/>
      <c r="P37" s="376"/>
      <c r="Q37" s="376"/>
      <c r="R37" s="376"/>
      <c r="S37" s="376"/>
      <c r="T37" s="376"/>
      <c r="U37" s="376"/>
      <c r="V37" s="376"/>
      <c r="W37" s="376"/>
      <c r="X37" s="376"/>
      <c r="Y37" s="15"/>
      <c r="Z37" s="15"/>
    </row>
    <row r="38" spans="1:26">
      <c r="E38" s="311" t="s">
        <v>255</v>
      </c>
      <c r="F38" s="311"/>
      <c r="H38" s="311" t="s">
        <v>228</v>
      </c>
      <c r="M38" s="400" t="e">
        <f>O29/O25*O19</f>
        <v>#DIV/0!</v>
      </c>
      <c r="N38" s="543" t="e">
        <f>(M38*(I.!F34/12*3)*87.6%)+(M38*(II.!F34/12*3)*87.6%)+(M38*(III.!F34/12*3)*87.6%)+(M38*(F34/12*3)*87.6%)</f>
        <v>#DIV/0!</v>
      </c>
      <c r="O38" s="543"/>
      <c r="P38" s="376"/>
      <c r="Q38" s="376"/>
      <c r="R38" s="376"/>
      <c r="S38" s="376"/>
      <c r="T38" s="376"/>
      <c r="U38" s="376"/>
      <c r="V38" s="376"/>
      <c r="W38" s="376"/>
      <c r="X38" s="376"/>
      <c r="Y38" s="15"/>
      <c r="Z38" s="15"/>
    </row>
    <row r="39" spans="1:26">
      <c r="E39" s="311" t="s">
        <v>256</v>
      </c>
      <c r="F39" s="311"/>
      <c r="H39" s="311" t="s">
        <v>40</v>
      </c>
      <c r="M39" s="400" t="e">
        <f>O29/O25*O23</f>
        <v>#DIV/0!</v>
      </c>
      <c r="N39" s="543" t="e">
        <f>(M39*(I.!F34/12*3)*84%)+(M39*(II.!F34/12*3)*84%)+(M39*(III.!F34/12*3)*84%)+(M39*(F34/12*3)*84%)</f>
        <v>#DIV/0!</v>
      </c>
      <c r="O39" s="543"/>
      <c r="P39" s="376"/>
      <c r="Q39" s="376"/>
      <c r="R39" s="376"/>
      <c r="S39" s="376"/>
      <c r="T39" s="376"/>
      <c r="U39" s="376"/>
      <c r="V39" s="376"/>
      <c r="W39" s="376"/>
      <c r="X39" s="376"/>
      <c r="Y39" s="15"/>
      <c r="Z39" s="15"/>
    </row>
    <row r="40" spans="1:26">
      <c r="E40" s="311" t="s">
        <v>257</v>
      </c>
      <c r="F40" s="311"/>
      <c r="H40" s="311" t="s">
        <v>40</v>
      </c>
      <c r="M40" s="400">
        <f>L31</f>
        <v>0</v>
      </c>
      <c r="N40" s="543">
        <f>(M40*(I.!F34/12*3)*84%)+(M40*(II.!F34/12*3)*84%)+(M40*(III.!F34/12*3)*84%)+(M40*(F34/12*3)*84%)</f>
        <v>0</v>
      </c>
      <c r="O40" s="543"/>
      <c r="P40" s="376"/>
      <c r="Q40" s="376"/>
      <c r="R40" s="376"/>
      <c r="S40" s="376"/>
      <c r="T40" s="376"/>
      <c r="U40" s="376"/>
      <c r="V40" s="376"/>
      <c r="W40" s="376"/>
      <c r="X40" s="376"/>
      <c r="Y40" s="15"/>
      <c r="Z40" s="15"/>
    </row>
    <row r="41" spans="1:26">
      <c r="E41" s="311" t="s">
        <v>258</v>
      </c>
      <c r="F41" s="311"/>
      <c r="H41" s="311" t="s">
        <v>244</v>
      </c>
      <c r="M41" s="400">
        <f>M32</f>
        <v>0</v>
      </c>
      <c r="N41" s="543"/>
      <c r="O41" s="543"/>
      <c r="P41" s="376"/>
      <c r="Q41" s="376"/>
      <c r="R41" s="376"/>
      <c r="S41" s="376"/>
      <c r="T41" s="376"/>
      <c r="U41" s="376"/>
      <c r="V41" s="376"/>
      <c r="W41" s="376"/>
      <c r="X41" s="376"/>
      <c r="Y41" s="15"/>
      <c r="Z41" s="15"/>
    </row>
    <row r="42" spans="1:26">
      <c r="E42" s="344" t="s">
        <v>260</v>
      </c>
      <c r="F42" s="311"/>
      <c r="H42" s="311"/>
      <c r="M42" s="401"/>
      <c r="N42" s="543" t="e">
        <f>-I.!N42-II.!N43-III.!N43</f>
        <v>#DIV/0!</v>
      </c>
      <c r="O42" s="543"/>
      <c r="P42" s="376"/>
      <c r="Q42" s="376"/>
      <c r="R42" s="376"/>
      <c r="S42" s="376"/>
      <c r="T42" s="376"/>
      <c r="U42" s="376"/>
      <c r="V42" s="376"/>
      <c r="W42" s="376"/>
      <c r="X42" s="376"/>
      <c r="Y42" s="15"/>
      <c r="Z42" s="15"/>
    </row>
    <row r="43" spans="1:26">
      <c r="G43" s="323" t="s">
        <v>261</v>
      </c>
      <c r="H43" s="323"/>
      <c r="I43" s="321"/>
      <c r="J43" s="321"/>
      <c r="K43" s="321"/>
      <c r="L43" s="321"/>
      <c r="M43" s="321"/>
      <c r="N43" s="544" t="e">
        <f>SUM(N37:N42)</f>
        <v>#DIV/0!</v>
      </c>
      <c r="O43" s="544"/>
      <c r="P43" s="376"/>
      <c r="Q43" s="376"/>
      <c r="R43" s="376"/>
      <c r="S43" s="376"/>
      <c r="T43" s="376"/>
      <c r="U43" s="376"/>
      <c r="V43" s="376"/>
      <c r="W43" s="376"/>
      <c r="X43" s="376"/>
      <c r="Y43" s="15"/>
      <c r="Z43" s="15"/>
    </row>
    <row r="44" spans="1:26">
      <c r="A44" s="15"/>
      <c r="B44" s="15"/>
      <c r="C44" s="15"/>
      <c r="D44" s="15"/>
      <c r="E44" s="15"/>
      <c r="F44" s="15"/>
      <c r="G44" s="15"/>
      <c r="H44" s="15"/>
      <c r="I44" s="15"/>
      <c r="J44" s="15"/>
      <c r="K44" s="15"/>
      <c r="L44" s="15"/>
      <c r="M44" s="15"/>
      <c r="N44" s="15"/>
      <c r="O44" s="15"/>
      <c r="P44" s="376"/>
      <c r="Q44" s="376"/>
      <c r="R44" s="376"/>
      <c r="S44" s="376"/>
      <c r="T44" s="376"/>
      <c r="U44" s="376"/>
      <c r="V44" s="376"/>
      <c r="W44" s="376"/>
      <c r="X44" s="376"/>
      <c r="Y44" s="15"/>
      <c r="Z44" s="15"/>
    </row>
    <row r="45" spans="1:26" ht="13.5" thickBot="1">
      <c r="A45" s="204" t="s">
        <v>47</v>
      </c>
      <c r="G45" s="205"/>
      <c r="H45" s="205"/>
      <c r="I45" s="205"/>
      <c r="J45" s="205"/>
      <c r="K45" s="205"/>
      <c r="L45" s="205"/>
      <c r="M45" s="205"/>
      <c r="N45" s="205"/>
      <c r="O45" s="205"/>
      <c r="P45" s="376"/>
      <c r="Q45" s="376"/>
      <c r="R45" s="376"/>
      <c r="S45" s="376"/>
      <c r="T45" s="376"/>
      <c r="U45" s="376"/>
      <c r="V45" s="376"/>
      <c r="W45" s="376"/>
      <c r="X45" s="376"/>
      <c r="Y45" s="15"/>
      <c r="Z45" s="15"/>
    </row>
    <row r="46" spans="1:26">
      <c r="A46" s="204" t="s">
        <v>48</v>
      </c>
      <c r="G46" s="204" t="s">
        <v>49</v>
      </c>
      <c r="P46" s="376"/>
      <c r="Q46" s="376"/>
      <c r="R46" s="376"/>
      <c r="S46" s="376"/>
      <c r="T46" s="376"/>
      <c r="U46" s="376"/>
      <c r="V46" s="376"/>
      <c r="W46" s="376"/>
      <c r="X46" s="376"/>
      <c r="Y46" s="15"/>
      <c r="Z46" s="15"/>
    </row>
    <row r="47" spans="1:26">
      <c r="A47" s="15"/>
      <c r="B47" s="15"/>
      <c r="C47" s="15"/>
      <c r="D47" s="15"/>
      <c r="E47" s="15"/>
      <c r="F47" s="15"/>
      <c r="G47" s="15"/>
      <c r="H47" s="15"/>
      <c r="I47" s="15"/>
      <c r="J47" s="398"/>
      <c r="K47" s="398"/>
      <c r="L47" s="402"/>
      <c r="M47" s="402"/>
      <c r="N47" s="402"/>
      <c r="O47" s="15"/>
      <c r="P47" s="376"/>
      <c r="Q47" s="376"/>
      <c r="R47" s="376"/>
      <c r="S47" s="376"/>
      <c r="T47" s="376"/>
      <c r="U47" s="376"/>
      <c r="V47" s="376"/>
      <c r="W47" s="376"/>
      <c r="X47" s="376"/>
      <c r="Y47" s="15"/>
      <c r="Z47" s="15"/>
    </row>
    <row r="48" spans="1:26">
      <c r="A48" s="15"/>
      <c r="B48" s="15"/>
      <c r="C48" s="15"/>
      <c r="D48" s="15"/>
      <c r="E48" s="15"/>
      <c r="F48" s="15"/>
      <c r="G48" s="15"/>
      <c r="H48" s="15"/>
      <c r="I48" s="398"/>
      <c r="J48" s="398"/>
      <c r="K48" s="398"/>
      <c r="L48" s="398"/>
      <c r="M48" s="403"/>
      <c r="N48" s="404"/>
      <c r="O48" s="15"/>
      <c r="P48" s="15"/>
      <c r="Q48" s="15"/>
      <c r="R48" s="15"/>
      <c r="S48" s="15"/>
      <c r="T48" s="15"/>
      <c r="U48" s="15"/>
      <c r="V48" s="15"/>
      <c r="W48" s="15"/>
      <c r="X48" s="15"/>
      <c r="Y48" s="15"/>
      <c r="Z48" s="15"/>
    </row>
    <row r="49" spans="1:26">
      <c r="A49" s="15"/>
      <c r="B49" s="15"/>
      <c r="C49" s="15"/>
      <c r="D49" s="15"/>
      <c r="E49" s="15"/>
      <c r="F49" s="15"/>
      <c r="G49" s="15"/>
      <c r="H49" s="15"/>
      <c r="I49" s="15"/>
      <c r="J49" s="398"/>
      <c r="K49" s="398"/>
      <c r="L49" s="398"/>
      <c r="M49" s="398"/>
      <c r="N49" s="398"/>
      <c r="O49" s="15"/>
      <c r="P49" s="15"/>
      <c r="Q49" s="15"/>
      <c r="R49" s="15"/>
      <c r="S49" s="15"/>
      <c r="T49" s="15"/>
      <c r="U49" s="15"/>
      <c r="V49" s="15"/>
      <c r="W49" s="15"/>
      <c r="X49" s="15"/>
      <c r="Y49" s="15"/>
      <c r="Z49" s="15"/>
    </row>
    <row r="50" spans="1:26">
      <c r="A50" s="15"/>
      <c r="B50" s="15"/>
      <c r="C50" s="15"/>
      <c r="D50" s="15"/>
      <c r="E50" s="15"/>
      <c r="F50" s="15"/>
      <c r="G50" s="15"/>
      <c r="H50" s="15"/>
      <c r="I50" s="15"/>
      <c r="J50" s="398"/>
      <c r="K50" s="398"/>
      <c r="L50" s="405"/>
      <c r="M50" s="398"/>
      <c r="N50" s="402"/>
      <c r="O50" s="15"/>
      <c r="P50" s="15"/>
      <c r="Q50" s="15"/>
      <c r="R50" s="15"/>
      <c r="S50" s="15"/>
      <c r="T50" s="15"/>
      <c r="U50" s="15"/>
      <c r="V50" s="15"/>
      <c r="W50" s="15"/>
      <c r="X50" s="15"/>
      <c r="Y50" s="15"/>
      <c r="Z50" s="15"/>
    </row>
    <row r="51" spans="1:26">
      <c r="A51" s="15"/>
      <c r="B51" s="15"/>
      <c r="C51" s="15"/>
      <c r="D51" s="15"/>
      <c r="E51" s="15"/>
      <c r="F51" s="15"/>
      <c r="G51" s="15"/>
      <c r="H51" s="15"/>
      <c r="I51" s="15"/>
      <c r="J51" s="15"/>
      <c r="K51" s="15"/>
      <c r="L51" s="15"/>
      <c r="M51" s="15"/>
      <c r="N51" s="15"/>
      <c r="O51" s="15"/>
      <c r="P51" s="15"/>
      <c r="Q51" s="15"/>
      <c r="R51" s="15"/>
      <c r="S51" s="15"/>
      <c r="T51" s="15"/>
      <c r="U51" s="15"/>
      <c r="V51" s="15"/>
      <c r="W51" s="15"/>
      <c r="X51" s="15"/>
      <c r="Y51" s="15"/>
      <c r="Z51" s="15"/>
    </row>
    <row r="52" spans="1:26">
      <c r="A52" s="15"/>
      <c r="B52" s="15"/>
      <c r="C52" s="15"/>
      <c r="D52" s="15"/>
      <c r="E52" s="15"/>
      <c r="F52" s="15"/>
      <c r="G52" s="15"/>
      <c r="H52" s="15"/>
      <c r="I52" s="15"/>
      <c r="J52" s="15"/>
      <c r="K52" s="15"/>
      <c r="L52" s="15"/>
      <c r="M52" s="15"/>
      <c r="N52" s="15"/>
      <c r="O52" s="15"/>
      <c r="P52" s="15"/>
      <c r="Q52" s="15"/>
      <c r="R52" s="15"/>
      <c r="S52" s="15"/>
      <c r="T52" s="15"/>
      <c r="U52" s="15"/>
      <c r="V52" s="15"/>
      <c r="W52" s="15"/>
      <c r="X52" s="15"/>
      <c r="Y52" s="15"/>
      <c r="Z52" s="15"/>
    </row>
  </sheetData>
  <sheetProtection sheet="1" objects="1" scenarios="1"/>
  <mergeCells count="14">
    <mergeCell ref="N40:O40"/>
    <mergeCell ref="N41:O41"/>
    <mergeCell ref="N42:O42"/>
    <mergeCell ref="N43:O43"/>
    <mergeCell ref="C3:F3"/>
    <mergeCell ref="N37:O37"/>
    <mergeCell ref="N36:O36"/>
    <mergeCell ref="N38:O38"/>
    <mergeCell ref="N39:O39"/>
    <mergeCell ref="C5:D5"/>
    <mergeCell ref="F5:G5"/>
    <mergeCell ref="I5:J5"/>
    <mergeCell ref="I3:O3"/>
    <mergeCell ref="L5:O5"/>
  </mergeCells>
  <pageMargins left="0.31496062992125984" right="0.31496062992125984" top="0.78740157480314965" bottom="0.78740157480314965" header="0.31496062992125984" footer="0.31496062992125984"/>
  <pageSetup paperSize="9" scale="90" orientation="landscape" r:id="rId1"/>
</worksheet>
</file>

<file path=xl/worksheets/sheet5.xml><?xml version="1.0" encoding="utf-8"?>
<worksheet xmlns="http://schemas.openxmlformats.org/spreadsheetml/2006/main" xmlns:r="http://schemas.openxmlformats.org/officeDocument/2006/relationships">
  <sheetPr>
    <tabColor rgb="FFFF99FF"/>
    <pageSetUpPr fitToPage="1"/>
  </sheetPr>
  <dimension ref="A1:R23"/>
  <sheetViews>
    <sheetView workbookViewId="0">
      <selection activeCell="G7" sqref="G7"/>
    </sheetView>
  </sheetViews>
  <sheetFormatPr baseColWidth="10" defaultColWidth="11.42578125" defaultRowHeight="12.75"/>
  <cols>
    <col min="1" max="1" width="8.7109375" style="198" customWidth="1"/>
    <col min="2" max="2" width="13.42578125" style="198" customWidth="1"/>
    <col min="3" max="4" width="8.7109375" style="198" customWidth="1"/>
    <col min="5" max="5" width="8.28515625" style="198" customWidth="1"/>
    <col min="6" max="6" width="9.140625" style="198" customWidth="1"/>
    <col min="7" max="7" width="10.140625" style="198" customWidth="1"/>
    <col min="8" max="12" width="8.7109375" style="198" customWidth="1"/>
    <col min="13" max="13" width="10.28515625" style="198" customWidth="1"/>
    <col min="14" max="14" width="10.140625" style="198" customWidth="1"/>
    <col min="15" max="16384" width="11.42578125" style="198"/>
  </cols>
  <sheetData>
    <row r="1" spans="1:18" ht="15.75" thickBot="1">
      <c r="A1" s="195" t="s">
        <v>263</v>
      </c>
      <c r="B1" s="196"/>
      <c r="C1" s="196"/>
      <c r="D1" s="196"/>
      <c r="E1" s="196"/>
      <c r="F1" s="196"/>
      <c r="G1" s="196"/>
      <c r="H1" s="196"/>
      <c r="I1" s="196"/>
      <c r="J1" s="196"/>
      <c r="K1" s="196"/>
      <c r="L1" s="196"/>
      <c r="M1" s="196"/>
      <c r="N1" s="197"/>
    </row>
    <row r="2" spans="1:18" ht="15">
      <c r="A2" s="199"/>
      <c r="B2" s="200"/>
      <c r="C2" s="200"/>
      <c r="D2" s="200"/>
      <c r="E2" s="200"/>
      <c r="F2" s="200"/>
      <c r="G2" s="200"/>
      <c r="H2" s="200"/>
      <c r="I2" s="200"/>
      <c r="J2" s="200"/>
      <c r="K2" s="200"/>
      <c r="L2" s="200"/>
      <c r="M2" s="200"/>
    </row>
    <row r="3" spans="1:18">
      <c r="A3" s="201" t="s">
        <v>205</v>
      </c>
      <c r="C3" s="562" t="str">
        <f>I.!C3</f>
        <v>#GEMEINDE#</v>
      </c>
      <c r="D3" s="564"/>
      <c r="E3" s="564"/>
      <c r="F3" s="563"/>
      <c r="G3" s="555" t="s">
        <v>1</v>
      </c>
      <c r="H3" s="556"/>
      <c r="I3" s="562" t="str">
        <f>I.!I3</f>
        <v>#KITA-NAME#</v>
      </c>
      <c r="J3" s="564"/>
      <c r="K3" s="564"/>
      <c r="L3" s="564"/>
      <c r="M3" s="564"/>
      <c r="N3" s="563"/>
    </row>
    <row r="4" spans="1:18">
      <c r="A4" s="202"/>
      <c r="C4" s="6"/>
      <c r="D4" s="6"/>
      <c r="E4" s="6"/>
      <c r="F4" s="6"/>
      <c r="G4" s="6"/>
      <c r="H4" s="6"/>
      <c r="I4" s="6"/>
      <c r="J4" s="6"/>
      <c r="K4" s="6"/>
      <c r="L4" s="6"/>
      <c r="M4" s="6"/>
      <c r="N4" s="358"/>
    </row>
    <row r="5" spans="1:18">
      <c r="A5" s="202" t="s">
        <v>2</v>
      </c>
      <c r="C5" s="562" t="str">
        <f>I.!C5</f>
        <v>#BEDIENER#</v>
      </c>
      <c r="D5" s="563"/>
      <c r="E5" s="530" t="s">
        <v>5</v>
      </c>
      <c r="F5" s="562" t="str">
        <f>I.!F5</f>
        <v>#BED-TELEFON#</v>
      </c>
      <c r="G5" s="563"/>
      <c r="H5" s="530" t="s">
        <v>3</v>
      </c>
      <c r="I5" s="562" t="str">
        <f>I.!I5</f>
        <v>#BED-FAX#</v>
      </c>
      <c r="J5" s="563"/>
      <c r="K5" s="530" t="s">
        <v>4</v>
      </c>
      <c r="L5" s="562" t="str">
        <f>I.!L5</f>
        <v>#BED-EMAIL#</v>
      </c>
      <c r="M5" s="564"/>
      <c r="N5" s="563"/>
    </row>
    <row r="6" spans="1:18">
      <c r="C6" s="6"/>
      <c r="D6" s="6"/>
      <c r="E6" s="6"/>
      <c r="F6" s="6"/>
      <c r="G6" s="6"/>
      <c r="H6" s="6"/>
      <c r="I6" s="6"/>
      <c r="J6" s="6"/>
      <c r="K6" s="6"/>
      <c r="L6" s="6"/>
      <c r="M6" s="6"/>
      <c r="N6" s="6"/>
    </row>
    <row r="7" spans="1:18">
      <c r="A7" s="202" t="s">
        <v>6</v>
      </c>
      <c r="B7" s="203">
        <f>I.!B7</f>
        <v>2025</v>
      </c>
      <c r="C7" s="422" t="s">
        <v>7</v>
      </c>
      <c r="D7" s="531" t="s">
        <v>209</v>
      </c>
      <c r="E7" s="407"/>
      <c r="F7" s="407" t="s">
        <v>8</v>
      </c>
      <c r="G7" s="532"/>
      <c r="H7" s="559" t="s">
        <v>9</v>
      </c>
      <c r="I7" s="560"/>
      <c r="J7" s="561"/>
      <c r="K7" s="533">
        <f>I.!K7</f>
        <v>0</v>
      </c>
      <c r="L7" s="559" t="s">
        <v>10</v>
      </c>
      <c r="M7" s="561"/>
      <c r="N7" s="534">
        <f ca="1">TODAY()</f>
        <v>45764</v>
      </c>
    </row>
    <row r="10" spans="1:18">
      <c r="G10" s="6"/>
    </row>
    <row r="12" spans="1:18" ht="24">
      <c r="C12" s="557" t="s">
        <v>11</v>
      </c>
      <c r="D12" s="558"/>
      <c r="E12" s="445" t="s">
        <v>288</v>
      </c>
      <c r="F12" s="557" t="s">
        <v>25</v>
      </c>
      <c r="G12" s="558"/>
      <c r="H12" s="445" t="s">
        <v>288</v>
      </c>
      <c r="I12" s="557" t="s">
        <v>26</v>
      </c>
      <c r="J12" s="558"/>
      <c r="K12" s="445" t="s">
        <v>288</v>
      </c>
      <c r="L12" s="557" t="s">
        <v>210</v>
      </c>
      <c r="M12" s="558"/>
      <c r="N12" s="445" t="s">
        <v>288</v>
      </c>
    </row>
    <row r="13" spans="1:18">
      <c r="A13" s="551" t="s">
        <v>211</v>
      </c>
      <c r="B13" s="551"/>
      <c r="C13" s="554">
        <f>Kita!Q4</f>
        <v>0</v>
      </c>
      <c r="D13" s="554"/>
      <c r="E13" s="446">
        <v>0</v>
      </c>
      <c r="F13" s="553">
        <f>Kita!AD4</f>
        <v>0</v>
      </c>
      <c r="G13" s="553"/>
      <c r="H13" s="446">
        <v>0</v>
      </c>
      <c r="I13" s="553">
        <f>Kita!AQ4</f>
        <v>0</v>
      </c>
      <c r="J13" s="553"/>
      <c r="K13" s="446">
        <v>0</v>
      </c>
      <c r="L13" s="553">
        <f>Kita!BD4</f>
        <v>0</v>
      </c>
      <c r="M13" s="553"/>
      <c r="N13" s="446">
        <v>0</v>
      </c>
    </row>
    <row r="14" spans="1:18">
      <c r="A14" s="552" t="s">
        <v>229</v>
      </c>
      <c r="B14" s="552"/>
      <c r="C14" s="550">
        <f>Kita!R4</f>
        <v>0</v>
      </c>
      <c r="D14" s="550"/>
      <c r="E14" s="447">
        <v>0</v>
      </c>
      <c r="F14" s="550">
        <f>Kita!AE4</f>
        <v>0</v>
      </c>
      <c r="G14" s="550"/>
      <c r="H14" s="447">
        <v>0</v>
      </c>
      <c r="I14" s="550">
        <f>Kita!AR4</f>
        <v>0</v>
      </c>
      <c r="J14" s="550"/>
      <c r="K14" s="447">
        <v>0</v>
      </c>
      <c r="L14" s="550">
        <f>Kita!BE4</f>
        <v>0</v>
      </c>
      <c r="M14" s="550"/>
      <c r="N14" s="447">
        <v>0</v>
      </c>
    </row>
    <row r="15" spans="1:18">
      <c r="A15" s="552" t="s">
        <v>230</v>
      </c>
      <c r="B15" s="552"/>
      <c r="C15" s="550">
        <f>Kita!S4</f>
        <v>0</v>
      </c>
      <c r="D15" s="550"/>
      <c r="E15" s="447">
        <v>0</v>
      </c>
      <c r="F15" s="550">
        <f>Kita!AF4</f>
        <v>0</v>
      </c>
      <c r="G15" s="550"/>
      <c r="H15" s="447">
        <v>0</v>
      </c>
      <c r="I15" s="550">
        <f>Kita!AS4</f>
        <v>0</v>
      </c>
      <c r="J15" s="550"/>
      <c r="K15" s="447">
        <v>0</v>
      </c>
      <c r="L15" s="550">
        <f>Kita!BF4</f>
        <v>0</v>
      </c>
      <c r="M15" s="550"/>
      <c r="N15" s="447">
        <v>0</v>
      </c>
    </row>
    <row r="16" spans="1:18" ht="13.5" thickBot="1">
      <c r="A16" s="552" t="s">
        <v>262</v>
      </c>
      <c r="B16" s="552"/>
      <c r="C16" s="550">
        <f>Kita!T4</f>
        <v>0</v>
      </c>
      <c r="D16" s="550"/>
      <c r="E16" s="447">
        <v>0</v>
      </c>
      <c r="F16" s="573">
        <f>Kita!AG4</f>
        <v>0</v>
      </c>
      <c r="G16" s="574"/>
      <c r="H16" s="447">
        <v>0</v>
      </c>
      <c r="I16" s="573">
        <f>Kita!AT4</f>
        <v>0</v>
      </c>
      <c r="J16" s="574"/>
      <c r="K16" s="447">
        <v>0</v>
      </c>
      <c r="L16" s="573">
        <f>Kita!BG4</f>
        <v>0</v>
      </c>
      <c r="M16" s="574"/>
      <c r="N16" s="447">
        <v>0</v>
      </c>
      <c r="R16" s="200"/>
    </row>
    <row r="17" spans="1:14" ht="13.5" thickBot="1">
      <c r="A17" s="565" t="s">
        <v>212</v>
      </c>
      <c r="B17" s="566"/>
      <c r="C17" s="567">
        <f>C13+C14+C15+C16</f>
        <v>0</v>
      </c>
      <c r="D17" s="568"/>
      <c r="E17" s="448">
        <f>SUM(E13:E16)</f>
        <v>0</v>
      </c>
      <c r="F17" s="569">
        <f>F13+F14+F15+F16</f>
        <v>0</v>
      </c>
      <c r="G17" s="570"/>
      <c r="H17" s="448">
        <f>SUM(H13:H16)</f>
        <v>0</v>
      </c>
      <c r="I17" s="569">
        <f>I13+I14+I15+I16</f>
        <v>0</v>
      </c>
      <c r="J17" s="570"/>
      <c r="K17" s="448">
        <f>SUM(K13:K16)</f>
        <v>0</v>
      </c>
      <c r="L17" s="571">
        <f>L13+L14+L15+L16</f>
        <v>0</v>
      </c>
      <c r="M17" s="572"/>
      <c r="N17" s="448">
        <f>SUM(N13:N16)</f>
        <v>0</v>
      </c>
    </row>
    <row r="22" spans="1:14" ht="13.5" thickBot="1">
      <c r="A22" s="204" t="s">
        <v>213</v>
      </c>
      <c r="F22" s="205"/>
      <c r="G22" s="205"/>
      <c r="H22" s="205"/>
      <c r="I22" s="205"/>
      <c r="J22" s="205"/>
      <c r="K22" s="205"/>
      <c r="L22" s="205"/>
      <c r="M22" s="205"/>
      <c r="N22" s="205"/>
    </row>
    <row r="23" spans="1:14">
      <c r="A23" s="204"/>
      <c r="F23" s="204" t="s">
        <v>49</v>
      </c>
    </row>
  </sheetData>
  <sheetProtection sheet="1" objects="1" scenarios="1"/>
  <mergeCells count="38">
    <mergeCell ref="A16:B16"/>
    <mergeCell ref="F16:G16"/>
    <mergeCell ref="I16:J16"/>
    <mergeCell ref="L16:M16"/>
    <mergeCell ref="C16:D16"/>
    <mergeCell ref="A17:B17"/>
    <mergeCell ref="C17:D17"/>
    <mergeCell ref="F17:G17"/>
    <mergeCell ref="I17:J17"/>
    <mergeCell ref="L17:M17"/>
    <mergeCell ref="G3:H3"/>
    <mergeCell ref="F12:G12"/>
    <mergeCell ref="C12:D12"/>
    <mergeCell ref="I12:J12"/>
    <mergeCell ref="L12:M12"/>
    <mergeCell ref="H7:J7"/>
    <mergeCell ref="L7:M7"/>
    <mergeCell ref="C5:D5"/>
    <mergeCell ref="F5:G5"/>
    <mergeCell ref="I5:J5"/>
    <mergeCell ref="L5:N5"/>
    <mergeCell ref="I3:N3"/>
    <mergeCell ref="C3:F3"/>
    <mergeCell ref="C15:D15"/>
    <mergeCell ref="F15:G15"/>
    <mergeCell ref="I15:J15"/>
    <mergeCell ref="L15:M15"/>
    <mergeCell ref="A13:B13"/>
    <mergeCell ref="A14:B14"/>
    <mergeCell ref="A15:B15"/>
    <mergeCell ref="C14:D14"/>
    <mergeCell ref="F14:G14"/>
    <mergeCell ref="L14:M14"/>
    <mergeCell ref="I14:J14"/>
    <mergeCell ref="I13:J13"/>
    <mergeCell ref="L13:M13"/>
    <mergeCell ref="C13:D13"/>
    <mergeCell ref="F13:G13"/>
  </mergeCells>
  <pageMargins left="0.7" right="0.7" top="0.78740157499999996" bottom="0.78740157499999996" header="0.3" footer="0.3"/>
  <pageSetup paperSize="9" scale="85" orientation="landscape" r:id="rId1"/>
</worksheet>
</file>

<file path=xl/worksheets/sheet6.xml><?xml version="1.0" encoding="utf-8"?>
<worksheet xmlns="http://schemas.openxmlformats.org/spreadsheetml/2006/main" xmlns:r="http://schemas.openxmlformats.org/officeDocument/2006/relationships">
  <dimension ref="A1:AX60"/>
  <sheetViews>
    <sheetView zoomScale="75" zoomScaleNormal="75" zoomScaleSheetLayoutView="75" workbookViewId="0">
      <selection activeCell="G11" sqref="G11"/>
    </sheetView>
  </sheetViews>
  <sheetFormatPr baseColWidth="10" defaultColWidth="2.42578125" defaultRowHeight="14.25"/>
  <cols>
    <col min="1" max="1" width="0.5703125" style="441" customWidth="1"/>
    <col min="2" max="49" width="2.42578125" style="441" customWidth="1"/>
    <col min="50" max="50" width="45.5703125" style="441" customWidth="1"/>
    <col min="51" max="245" width="2.42578125" style="441"/>
    <col min="246" max="246" width="0.5703125" style="441" customWidth="1"/>
    <col min="247" max="304" width="2.42578125" style="441" customWidth="1"/>
    <col min="305" max="305" width="0.5703125" style="441" customWidth="1"/>
    <col min="306" max="501" width="2.42578125" style="441"/>
    <col min="502" max="502" width="0.5703125" style="441" customWidth="1"/>
    <col min="503" max="560" width="2.42578125" style="441" customWidth="1"/>
    <col min="561" max="561" width="0.5703125" style="441" customWidth="1"/>
    <col min="562" max="757" width="2.42578125" style="441"/>
    <col min="758" max="758" width="0.5703125" style="441" customWidth="1"/>
    <col min="759" max="816" width="2.42578125" style="441" customWidth="1"/>
    <col min="817" max="817" width="0.5703125" style="441" customWidth="1"/>
    <col min="818" max="1013" width="2.42578125" style="441"/>
    <col min="1014" max="1014" width="0.5703125" style="441" customWidth="1"/>
    <col min="1015" max="1072" width="2.42578125" style="441" customWidth="1"/>
    <col min="1073" max="1073" width="0.5703125" style="441" customWidth="1"/>
    <col min="1074" max="1269" width="2.42578125" style="441"/>
    <col min="1270" max="1270" width="0.5703125" style="441" customWidth="1"/>
    <col min="1271" max="1328" width="2.42578125" style="441" customWidth="1"/>
    <col min="1329" max="1329" width="0.5703125" style="441" customWidth="1"/>
    <col min="1330" max="1525" width="2.42578125" style="441"/>
    <col min="1526" max="1526" width="0.5703125" style="441" customWidth="1"/>
    <col min="1527" max="1584" width="2.42578125" style="441" customWidth="1"/>
    <col min="1585" max="1585" width="0.5703125" style="441" customWidth="1"/>
    <col min="1586" max="1781" width="2.42578125" style="441"/>
    <col min="1782" max="1782" width="0.5703125" style="441" customWidth="1"/>
    <col min="1783" max="1840" width="2.42578125" style="441" customWidth="1"/>
    <col min="1841" max="1841" width="0.5703125" style="441" customWidth="1"/>
    <col min="1842" max="2037" width="2.42578125" style="441"/>
    <col min="2038" max="2038" width="0.5703125" style="441" customWidth="1"/>
    <col min="2039" max="2096" width="2.42578125" style="441" customWidth="1"/>
    <col min="2097" max="2097" width="0.5703125" style="441" customWidth="1"/>
    <col min="2098" max="2293" width="2.42578125" style="441"/>
    <col min="2294" max="2294" width="0.5703125" style="441" customWidth="1"/>
    <col min="2295" max="2352" width="2.42578125" style="441" customWidth="1"/>
    <col min="2353" max="2353" width="0.5703125" style="441" customWidth="1"/>
    <col min="2354" max="2549" width="2.42578125" style="441"/>
    <col min="2550" max="2550" width="0.5703125" style="441" customWidth="1"/>
    <col min="2551" max="2608" width="2.42578125" style="441" customWidth="1"/>
    <col min="2609" max="2609" width="0.5703125" style="441" customWidth="1"/>
    <col min="2610" max="2805" width="2.42578125" style="441"/>
    <col min="2806" max="2806" width="0.5703125" style="441" customWidth="1"/>
    <col min="2807" max="2864" width="2.42578125" style="441" customWidth="1"/>
    <col min="2865" max="2865" width="0.5703125" style="441" customWidth="1"/>
    <col min="2866" max="3061" width="2.42578125" style="441"/>
    <col min="3062" max="3062" width="0.5703125" style="441" customWidth="1"/>
    <col min="3063" max="3120" width="2.42578125" style="441" customWidth="1"/>
    <col min="3121" max="3121" width="0.5703125" style="441" customWidth="1"/>
    <col min="3122" max="3317" width="2.42578125" style="441"/>
    <col min="3318" max="3318" width="0.5703125" style="441" customWidth="1"/>
    <col min="3319" max="3376" width="2.42578125" style="441" customWidth="1"/>
    <col min="3377" max="3377" width="0.5703125" style="441" customWidth="1"/>
    <col min="3378" max="3573" width="2.42578125" style="441"/>
    <col min="3574" max="3574" width="0.5703125" style="441" customWidth="1"/>
    <col min="3575" max="3632" width="2.42578125" style="441" customWidth="1"/>
    <col min="3633" max="3633" width="0.5703125" style="441" customWidth="1"/>
    <col min="3634" max="3829" width="2.42578125" style="441"/>
    <col min="3830" max="3830" width="0.5703125" style="441" customWidth="1"/>
    <col min="3831" max="3888" width="2.42578125" style="441" customWidth="1"/>
    <col min="3889" max="3889" width="0.5703125" style="441" customWidth="1"/>
    <col min="3890" max="4085" width="2.42578125" style="441"/>
    <col min="4086" max="4086" width="0.5703125" style="441" customWidth="1"/>
    <col min="4087" max="4144" width="2.42578125" style="441" customWidth="1"/>
    <col min="4145" max="4145" width="0.5703125" style="441" customWidth="1"/>
    <col min="4146" max="4341" width="2.42578125" style="441"/>
    <col min="4342" max="4342" width="0.5703125" style="441" customWidth="1"/>
    <col min="4343" max="4400" width="2.42578125" style="441" customWidth="1"/>
    <col min="4401" max="4401" width="0.5703125" style="441" customWidth="1"/>
    <col min="4402" max="4597" width="2.42578125" style="441"/>
    <col min="4598" max="4598" width="0.5703125" style="441" customWidth="1"/>
    <col min="4599" max="4656" width="2.42578125" style="441" customWidth="1"/>
    <col min="4657" max="4657" width="0.5703125" style="441" customWidth="1"/>
    <col min="4658" max="4853" width="2.42578125" style="441"/>
    <col min="4854" max="4854" width="0.5703125" style="441" customWidth="1"/>
    <col min="4855" max="4912" width="2.42578125" style="441" customWidth="1"/>
    <col min="4913" max="4913" width="0.5703125" style="441" customWidth="1"/>
    <col min="4914" max="5109" width="2.42578125" style="441"/>
    <col min="5110" max="5110" width="0.5703125" style="441" customWidth="1"/>
    <col min="5111" max="5168" width="2.42578125" style="441" customWidth="1"/>
    <col min="5169" max="5169" width="0.5703125" style="441" customWidth="1"/>
    <col min="5170" max="5365" width="2.42578125" style="441"/>
    <col min="5366" max="5366" width="0.5703125" style="441" customWidth="1"/>
    <col min="5367" max="5424" width="2.42578125" style="441" customWidth="1"/>
    <col min="5425" max="5425" width="0.5703125" style="441" customWidth="1"/>
    <col min="5426" max="5621" width="2.42578125" style="441"/>
    <col min="5622" max="5622" width="0.5703125" style="441" customWidth="1"/>
    <col min="5623" max="5680" width="2.42578125" style="441" customWidth="1"/>
    <col min="5681" max="5681" width="0.5703125" style="441" customWidth="1"/>
    <col min="5682" max="5877" width="2.42578125" style="441"/>
    <col min="5878" max="5878" width="0.5703125" style="441" customWidth="1"/>
    <col min="5879" max="5936" width="2.42578125" style="441" customWidth="1"/>
    <col min="5937" max="5937" width="0.5703125" style="441" customWidth="1"/>
    <col min="5938" max="6133" width="2.42578125" style="441"/>
    <col min="6134" max="6134" width="0.5703125" style="441" customWidth="1"/>
    <col min="6135" max="6192" width="2.42578125" style="441" customWidth="1"/>
    <col min="6193" max="6193" width="0.5703125" style="441" customWidth="1"/>
    <col min="6194" max="6389" width="2.42578125" style="441"/>
    <col min="6390" max="6390" width="0.5703125" style="441" customWidth="1"/>
    <col min="6391" max="6448" width="2.42578125" style="441" customWidth="1"/>
    <col min="6449" max="6449" width="0.5703125" style="441" customWidth="1"/>
    <col min="6450" max="6645" width="2.42578125" style="441"/>
    <col min="6646" max="6646" width="0.5703125" style="441" customWidth="1"/>
    <col min="6647" max="6704" width="2.42578125" style="441" customWidth="1"/>
    <col min="6705" max="6705" width="0.5703125" style="441" customWidth="1"/>
    <col min="6706" max="6901" width="2.42578125" style="441"/>
    <col min="6902" max="6902" width="0.5703125" style="441" customWidth="1"/>
    <col min="6903" max="6960" width="2.42578125" style="441" customWidth="1"/>
    <col min="6961" max="6961" width="0.5703125" style="441" customWidth="1"/>
    <col min="6962" max="7157" width="2.42578125" style="441"/>
    <col min="7158" max="7158" width="0.5703125" style="441" customWidth="1"/>
    <col min="7159" max="7216" width="2.42578125" style="441" customWidth="1"/>
    <col min="7217" max="7217" width="0.5703125" style="441" customWidth="1"/>
    <col min="7218" max="7413" width="2.42578125" style="441"/>
    <col min="7414" max="7414" width="0.5703125" style="441" customWidth="1"/>
    <col min="7415" max="7472" width="2.42578125" style="441" customWidth="1"/>
    <col min="7473" max="7473" width="0.5703125" style="441" customWidth="1"/>
    <col min="7474" max="7669" width="2.42578125" style="441"/>
    <col min="7670" max="7670" width="0.5703125" style="441" customWidth="1"/>
    <col min="7671" max="7728" width="2.42578125" style="441" customWidth="1"/>
    <col min="7729" max="7729" width="0.5703125" style="441" customWidth="1"/>
    <col min="7730" max="7925" width="2.42578125" style="441"/>
    <col min="7926" max="7926" width="0.5703125" style="441" customWidth="1"/>
    <col min="7927" max="7984" width="2.42578125" style="441" customWidth="1"/>
    <col min="7985" max="7985" width="0.5703125" style="441" customWidth="1"/>
    <col min="7986" max="8181" width="2.42578125" style="441"/>
    <col min="8182" max="8182" width="0.5703125" style="441" customWidth="1"/>
    <col min="8183" max="8240" width="2.42578125" style="441" customWidth="1"/>
    <col min="8241" max="8241" width="0.5703125" style="441" customWidth="1"/>
    <col min="8242" max="8437" width="2.42578125" style="441"/>
    <col min="8438" max="8438" width="0.5703125" style="441" customWidth="1"/>
    <col min="8439" max="8496" width="2.42578125" style="441" customWidth="1"/>
    <col min="8497" max="8497" width="0.5703125" style="441" customWidth="1"/>
    <col min="8498" max="8693" width="2.42578125" style="441"/>
    <col min="8694" max="8694" width="0.5703125" style="441" customWidth="1"/>
    <col min="8695" max="8752" width="2.42578125" style="441" customWidth="1"/>
    <col min="8753" max="8753" width="0.5703125" style="441" customWidth="1"/>
    <col min="8754" max="8949" width="2.42578125" style="441"/>
    <col min="8950" max="8950" width="0.5703125" style="441" customWidth="1"/>
    <col min="8951" max="9008" width="2.42578125" style="441" customWidth="1"/>
    <col min="9009" max="9009" width="0.5703125" style="441" customWidth="1"/>
    <col min="9010" max="9205" width="2.42578125" style="441"/>
    <col min="9206" max="9206" width="0.5703125" style="441" customWidth="1"/>
    <col min="9207" max="9264" width="2.42578125" style="441" customWidth="1"/>
    <col min="9265" max="9265" width="0.5703125" style="441" customWidth="1"/>
    <col min="9266" max="9461" width="2.42578125" style="441"/>
    <col min="9462" max="9462" width="0.5703125" style="441" customWidth="1"/>
    <col min="9463" max="9520" width="2.42578125" style="441" customWidth="1"/>
    <col min="9521" max="9521" width="0.5703125" style="441" customWidth="1"/>
    <col min="9522" max="9717" width="2.42578125" style="441"/>
    <col min="9718" max="9718" width="0.5703125" style="441" customWidth="1"/>
    <col min="9719" max="9776" width="2.42578125" style="441" customWidth="1"/>
    <col min="9777" max="9777" width="0.5703125" style="441" customWidth="1"/>
    <col min="9778" max="9973" width="2.42578125" style="441"/>
    <col min="9974" max="9974" width="0.5703125" style="441" customWidth="1"/>
    <col min="9975" max="10032" width="2.42578125" style="441" customWidth="1"/>
    <col min="10033" max="10033" width="0.5703125" style="441" customWidth="1"/>
    <col min="10034" max="10229" width="2.42578125" style="441"/>
    <col min="10230" max="10230" width="0.5703125" style="441" customWidth="1"/>
    <col min="10231" max="10288" width="2.42578125" style="441" customWidth="1"/>
    <col min="10289" max="10289" width="0.5703125" style="441" customWidth="1"/>
    <col min="10290" max="10485" width="2.42578125" style="441"/>
    <col min="10486" max="10486" width="0.5703125" style="441" customWidth="1"/>
    <col min="10487" max="10544" width="2.42578125" style="441" customWidth="1"/>
    <col min="10545" max="10545" width="0.5703125" style="441" customWidth="1"/>
    <col min="10546" max="10741" width="2.42578125" style="441"/>
    <col min="10742" max="10742" width="0.5703125" style="441" customWidth="1"/>
    <col min="10743" max="10800" width="2.42578125" style="441" customWidth="1"/>
    <col min="10801" max="10801" width="0.5703125" style="441" customWidth="1"/>
    <col min="10802" max="10997" width="2.42578125" style="441"/>
    <col min="10998" max="10998" width="0.5703125" style="441" customWidth="1"/>
    <col min="10999" max="11056" width="2.42578125" style="441" customWidth="1"/>
    <col min="11057" max="11057" width="0.5703125" style="441" customWidth="1"/>
    <col min="11058" max="11253" width="2.42578125" style="441"/>
    <col min="11254" max="11254" width="0.5703125" style="441" customWidth="1"/>
    <col min="11255" max="11312" width="2.42578125" style="441" customWidth="1"/>
    <col min="11313" max="11313" width="0.5703125" style="441" customWidth="1"/>
    <col min="11314" max="11509" width="2.42578125" style="441"/>
    <col min="11510" max="11510" width="0.5703125" style="441" customWidth="1"/>
    <col min="11511" max="11568" width="2.42578125" style="441" customWidth="1"/>
    <col min="11569" max="11569" width="0.5703125" style="441" customWidth="1"/>
    <col min="11570" max="11765" width="2.42578125" style="441"/>
    <col min="11766" max="11766" width="0.5703125" style="441" customWidth="1"/>
    <col min="11767" max="11824" width="2.42578125" style="441" customWidth="1"/>
    <col min="11825" max="11825" width="0.5703125" style="441" customWidth="1"/>
    <col min="11826" max="12021" width="2.42578125" style="441"/>
    <col min="12022" max="12022" width="0.5703125" style="441" customWidth="1"/>
    <col min="12023" max="12080" width="2.42578125" style="441" customWidth="1"/>
    <col min="12081" max="12081" width="0.5703125" style="441" customWidth="1"/>
    <col min="12082" max="12277" width="2.42578125" style="441"/>
    <col min="12278" max="12278" width="0.5703125" style="441" customWidth="1"/>
    <col min="12279" max="12336" width="2.42578125" style="441" customWidth="1"/>
    <col min="12337" max="12337" width="0.5703125" style="441" customWidth="1"/>
    <col min="12338" max="12533" width="2.42578125" style="441"/>
    <col min="12534" max="12534" width="0.5703125" style="441" customWidth="1"/>
    <col min="12535" max="12592" width="2.42578125" style="441" customWidth="1"/>
    <col min="12593" max="12593" width="0.5703125" style="441" customWidth="1"/>
    <col min="12594" max="12789" width="2.42578125" style="441"/>
    <col min="12790" max="12790" width="0.5703125" style="441" customWidth="1"/>
    <col min="12791" max="12848" width="2.42578125" style="441" customWidth="1"/>
    <col min="12849" max="12849" width="0.5703125" style="441" customWidth="1"/>
    <col min="12850" max="13045" width="2.42578125" style="441"/>
    <col min="13046" max="13046" width="0.5703125" style="441" customWidth="1"/>
    <col min="13047" max="13104" width="2.42578125" style="441" customWidth="1"/>
    <col min="13105" max="13105" width="0.5703125" style="441" customWidth="1"/>
    <col min="13106" max="13301" width="2.42578125" style="441"/>
    <col min="13302" max="13302" width="0.5703125" style="441" customWidth="1"/>
    <col min="13303" max="13360" width="2.42578125" style="441" customWidth="1"/>
    <col min="13361" max="13361" width="0.5703125" style="441" customWidth="1"/>
    <col min="13362" max="13557" width="2.42578125" style="441"/>
    <col min="13558" max="13558" width="0.5703125" style="441" customWidth="1"/>
    <col min="13559" max="13616" width="2.42578125" style="441" customWidth="1"/>
    <col min="13617" max="13617" width="0.5703125" style="441" customWidth="1"/>
    <col min="13618" max="13813" width="2.42578125" style="441"/>
    <col min="13814" max="13814" width="0.5703125" style="441" customWidth="1"/>
    <col min="13815" max="13872" width="2.42578125" style="441" customWidth="1"/>
    <col min="13873" max="13873" width="0.5703125" style="441" customWidth="1"/>
    <col min="13874" max="14069" width="2.42578125" style="441"/>
    <col min="14070" max="14070" width="0.5703125" style="441" customWidth="1"/>
    <col min="14071" max="14128" width="2.42578125" style="441" customWidth="1"/>
    <col min="14129" max="14129" width="0.5703125" style="441" customWidth="1"/>
    <col min="14130" max="14325" width="2.42578125" style="441"/>
    <col min="14326" max="14326" width="0.5703125" style="441" customWidth="1"/>
    <col min="14327" max="14384" width="2.42578125" style="441" customWidth="1"/>
    <col min="14385" max="14385" width="0.5703125" style="441" customWidth="1"/>
    <col min="14386" max="14581" width="2.42578125" style="441"/>
    <col min="14582" max="14582" width="0.5703125" style="441" customWidth="1"/>
    <col min="14583" max="14640" width="2.42578125" style="441" customWidth="1"/>
    <col min="14641" max="14641" width="0.5703125" style="441" customWidth="1"/>
    <col min="14642" max="14837" width="2.42578125" style="441"/>
    <col min="14838" max="14838" width="0.5703125" style="441" customWidth="1"/>
    <col min="14839" max="14896" width="2.42578125" style="441" customWidth="1"/>
    <col min="14897" max="14897" width="0.5703125" style="441" customWidth="1"/>
    <col min="14898" max="15093" width="2.42578125" style="441"/>
    <col min="15094" max="15094" width="0.5703125" style="441" customWidth="1"/>
    <col min="15095" max="15152" width="2.42578125" style="441" customWidth="1"/>
    <col min="15153" max="15153" width="0.5703125" style="441" customWidth="1"/>
    <col min="15154" max="15349" width="2.42578125" style="441"/>
    <col min="15350" max="15350" width="0.5703125" style="441" customWidth="1"/>
    <col min="15351" max="15408" width="2.42578125" style="441" customWidth="1"/>
    <col min="15409" max="15409" width="0.5703125" style="441" customWidth="1"/>
    <col min="15410" max="15605" width="2.42578125" style="441"/>
    <col min="15606" max="15606" width="0.5703125" style="441" customWidth="1"/>
    <col min="15607" max="15664" width="2.42578125" style="441" customWidth="1"/>
    <col min="15665" max="15665" width="0.5703125" style="441" customWidth="1"/>
    <col min="15666" max="15861" width="2.42578125" style="441"/>
    <col min="15862" max="15862" width="0.5703125" style="441" customWidth="1"/>
    <col min="15863" max="15920" width="2.42578125" style="441" customWidth="1"/>
    <col min="15921" max="15921" width="0.5703125" style="441" customWidth="1"/>
    <col min="15922" max="16117" width="2.42578125" style="441"/>
    <col min="16118" max="16118" width="0.5703125" style="441" customWidth="1"/>
    <col min="16119" max="16176" width="2.42578125" style="441" customWidth="1"/>
    <col min="16177" max="16177" width="0.5703125" style="441" customWidth="1"/>
    <col min="16178" max="16384" width="2.42578125" style="441"/>
  </cols>
  <sheetData>
    <row r="1" spans="1:50">
      <c r="A1" s="440"/>
      <c r="B1" s="438"/>
      <c r="C1" s="438"/>
      <c r="D1" s="438"/>
      <c r="E1" s="438"/>
      <c r="F1" s="438"/>
      <c r="G1" s="438"/>
      <c r="H1" s="438"/>
      <c r="I1" s="438"/>
      <c r="J1" s="438"/>
      <c r="K1" s="438"/>
      <c r="L1" s="438"/>
      <c r="M1" s="438"/>
      <c r="N1" s="438"/>
      <c r="O1" s="438"/>
      <c r="P1" s="438"/>
      <c r="Q1" s="438"/>
      <c r="R1" s="438"/>
      <c r="S1" s="438"/>
      <c r="T1" s="438"/>
      <c r="U1" s="438"/>
      <c r="V1" s="438"/>
      <c r="W1" s="438"/>
      <c r="X1" s="438"/>
      <c r="Y1" s="438"/>
      <c r="Z1" s="438"/>
      <c r="AA1" s="438"/>
      <c r="AB1" s="438"/>
      <c r="AC1" s="438"/>
      <c r="AD1" s="438"/>
      <c r="AE1" s="438"/>
      <c r="AF1" s="438"/>
      <c r="AG1" s="438"/>
      <c r="AH1" s="438"/>
      <c r="AI1" s="438"/>
      <c r="AJ1" s="438"/>
      <c r="AK1" s="438"/>
      <c r="AL1" s="438"/>
      <c r="AM1" s="438"/>
      <c r="AN1" s="438"/>
      <c r="AO1" s="438"/>
      <c r="AP1" s="438"/>
      <c r="AQ1" s="438"/>
      <c r="AR1" s="438"/>
      <c r="AS1" s="438"/>
      <c r="AT1" s="438"/>
      <c r="AU1" s="438"/>
      <c r="AV1" s="438"/>
      <c r="AW1" s="438"/>
      <c r="AX1" s="438"/>
    </row>
    <row r="2" spans="1:50">
      <c r="A2" s="440"/>
      <c r="B2" s="438"/>
      <c r="C2" s="438"/>
      <c r="D2" s="438"/>
      <c r="E2" s="438"/>
      <c r="F2" s="438"/>
      <c r="G2" s="438"/>
      <c r="H2" s="438"/>
      <c r="I2" s="438"/>
      <c r="J2" s="438"/>
      <c r="K2" s="438"/>
      <c r="L2" s="438"/>
      <c r="M2" s="438"/>
      <c r="N2" s="438"/>
      <c r="O2" s="438"/>
      <c r="P2" s="438"/>
      <c r="Q2" s="438"/>
      <c r="R2" s="438"/>
      <c r="S2" s="438"/>
      <c r="T2" s="438"/>
      <c r="U2" s="438"/>
      <c r="V2" s="438"/>
      <c r="W2" s="438"/>
      <c r="X2" s="438"/>
      <c r="Y2" s="438"/>
      <c r="Z2" s="438"/>
      <c r="AA2" s="438"/>
      <c r="AB2" s="438"/>
      <c r="AC2" s="438"/>
      <c r="AD2" s="438"/>
      <c r="AE2" s="438"/>
      <c r="AF2" s="438"/>
      <c r="AG2" s="438"/>
      <c r="AH2" s="438"/>
      <c r="AI2" s="438"/>
      <c r="AJ2" s="438"/>
      <c r="AK2" s="438"/>
      <c r="AL2" s="438"/>
      <c r="AM2" s="438"/>
      <c r="AN2" s="438"/>
      <c r="AO2" s="438"/>
      <c r="AP2" s="438"/>
      <c r="AQ2" s="438"/>
      <c r="AR2" s="438"/>
      <c r="AS2" s="438"/>
      <c r="AT2" s="438"/>
      <c r="AU2" s="438"/>
      <c r="AV2" s="575"/>
      <c r="AW2" s="575"/>
      <c r="AX2" s="575"/>
    </row>
    <row r="3" spans="1:50">
      <c r="A3" s="440"/>
      <c r="B3" s="438"/>
      <c r="C3" s="438"/>
      <c r="D3" s="438"/>
      <c r="E3" s="438"/>
      <c r="F3" s="438"/>
      <c r="G3" s="438"/>
      <c r="H3" s="438"/>
      <c r="I3" s="438"/>
      <c r="J3" s="438"/>
      <c r="K3" s="438"/>
      <c r="L3" s="438"/>
      <c r="M3" s="438"/>
      <c r="N3" s="438"/>
      <c r="O3" s="438"/>
      <c r="P3" s="438"/>
      <c r="Q3" s="438"/>
      <c r="R3" s="438"/>
      <c r="S3" s="438"/>
      <c r="T3" s="438"/>
      <c r="U3" s="438"/>
      <c r="V3" s="438"/>
      <c r="W3" s="438"/>
      <c r="X3" s="438"/>
      <c r="Y3" s="438"/>
      <c r="Z3" s="438"/>
      <c r="AA3" s="438"/>
      <c r="AB3" s="438"/>
      <c r="AC3" s="438"/>
      <c r="AD3" s="438"/>
      <c r="AE3" s="438"/>
      <c r="AF3" s="438"/>
      <c r="AG3" s="438"/>
      <c r="AH3" s="438"/>
      <c r="AI3" s="438"/>
      <c r="AJ3" s="438"/>
      <c r="AK3" s="438"/>
      <c r="AL3" s="438"/>
      <c r="AM3" s="438"/>
      <c r="AN3" s="438"/>
      <c r="AO3" s="438"/>
      <c r="AP3" s="438"/>
      <c r="AQ3" s="438"/>
      <c r="AR3" s="438"/>
      <c r="AS3" s="438"/>
      <c r="AT3" s="438"/>
      <c r="AU3" s="438"/>
      <c r="AV3" s="439"/>
      <c r="AW3" s="439"/>
      <c r="AX3" s="439"/>
    </row>
    <row r="4" spans="1:50" ht="14.25" customHeight="1">
      <c r="A4" s="440"/>
      <c r="B4" s="438"/>
      <c r="C4" s="438"/>
      <c r="D4" s="438"/>
      <c r="E4" s="438"/>
      <c r="F4" s="438"/>
      <c r="G4" s="438"/>
      <c r="H4" s="438"/>
      <c r="I4" s="438"/>
      <c r="J4" s="438"/>
      <c r="K4" s="438"/>
      <c r="L4" s="589" t="s">
        <v>296</v>
      </c>
      <c r="M4" s="589"/>
      <c r="N4" s="589"/>
      <c r="O4" s="589"/>
      <c r="P4" s="589"/>
      <c r="Q4" s="589"/>
      <c r="R4" s="589"/>
      <c r="S4" s="589"/>
      <c r="T4" s="589"/>
      <c r="U4" s="589"/>
      <c r="V4" s="589"/>
      <c r="W4" s="589"/>
      <c r="X4" s="589"/>
      <c r="Y4" s="589"/>
      <c r="Z4" s="589"/>
      <c r="AA4" s="589"/>
      <c r="AB4" s="589"/>
      <c r="AC4" s="589"/>
      <c r="AD4" s="589"/>
      <c r="AE4" s="589"/>
      <c r="AF4" s="589"/>
      <c r="AG4" s="589"/>
      <c r="AH4" s="589"/>
      <c r="AI4" s="589"/>
      <c r="AJ4" s="589"/>
      <c r="AK4" s="589"/>
      <c r="AL4" s="589"/>
      <c r="AM4" s="589"/>
      <c r="AN4" s="589"/>
      <c r="AO4" s="589"/>
      <c r="AP4" s="589"/>
      <c r="AQ4" s="589"/>
      <c r="AR4" s="589"/>
      <c r="AS4" s="589"/>
      <c r="AT4" s="589"/>
      <c r="AU4" s="589"/>
      <c r="AV4" s="589"/>
      <c r="AW4" s="589"/>
      <c r="AX4" s="589"/>
    </row>
    <row r="5" spans="1:50" ht="15" customHeight="1">
      <c r="A5" s="440"/>
      <c r="B5" s="438"/>
      <c r="C5" s="438"/>
      <c r="D5" s="438"/>
      <c r="E5" s="438"/>
      <c r="F5" s="438"/>
      <c r="G5" s="438"/>
      <c r="H5" s="438"/>
      <c r="I5" s="438"/>
      <c r="J5" s="438"/>
      <c r="K5" s="438"/>
      <c r="L5" s="589"/>
      <c r="M5" s="589"/>
      <c r="N5" s="589"/>
      <c r="O5" s="589"/>
      <c r="P5" s="589"/>
      <c r="Q5" s="589"/>
      <c r="R5" s="589"/>
      <c r="S5" s="589"/>
      <c r="T5" s="589"/>
      <c r="U5" s="589"/>
      <c r="V5" s="589"/>
      <c r="W5" s="589"/>
      <c r="X5" s="589"/>
      <c r="Y5" s="589"/>
      <c r="Z5" s="589"/>
      <c r="AA5" s="589"/>
      <c r="AB5" s="589"/>
      <c r="AC5" s="589"/>
      <c r="AD5" s="589"/>
      <c r="AE5" s="589"/>
      <c r="AF5" s="589"/>
      <c r="AG5" s="589"/>
      <c r="AH5" s="589"/>
      <c r="AI5" s="589"/>
      <c r="AJ5" s="589"/>
      <c r="AK5" s="589"/>
      <c r="AL5" s="589"/>
      <c r="AM5" s="589"/>
      <c r="AN5" s="589"/>
      <c r="AO5" s="589"/>
      <c r="AP5" s="589"/>
      <c r="AQ5" s="589"/>
      <c r="AR5" s="589"/>
      <c r="AS5" s="589"/>
      <c r="AT5" s="589"/>
      <c r="AU5" s="589"/>
      <c r="AV5" s="589"/>
      <c r="AW5" s="589"/>
      <c r="AX5" s="589"/>
    </row>
    <row r="6" spans="1:50">
      <c r="A6" s="438"/>
      <c r="B6" s="438"/>
      <c r="C6" s="438"/>
      <c r="D6" s="438"/>
      <c r="E6" s="438"/>
      <c r="F6" s="438"/>
      <c r="G6" s="438"/>
      <c r="H6" s="438"/>
      <c r="I6" s="438"/>
      <c r="J6" s="438"/>
      <c r="K6" s="438"/>
      <c r="L6" s="438"/>
      <c r="M6" s="438"/>
      <c r="N6" s="438"/>
      <c r="O6" s="438"/>
      <c r="P6" s="438"/>
      <c r="Q6" s="438"/>
      <c r="R6" s="438"/>
      <c r="S6" s="438"/>
      <c r="T6" s="438"/>
      <c r="U6" s="438"/>
      <c r="V6" s="438"/>
      <c r="W6" s="438"/>
      <c r="X6" s="438"/>
      <c r="Y6" s="438"/>
      <c r="Z6" s="438"/>
      <c r="AA6" s="438"/>
      <c r="AB6" s="438"/>
      <c r="AC6" s="438"/>
      <c r="AD6" s="438"/>
      <c r="AE6" s="438"/>
      <c r="AF6" s="438"/>
      <c r="AG6" s="438"/>
      <c r="AH6" s="438"/>
      <c r="AI6" s="438"/>
      <c r="AJ6" s="438"/>
      <c r="AK6" s="438"/>
      <c r="AL6" s="438"/>
      <c r="AM6" s="438"/>
      <c r="AN6" s="438"/>
      <c r="AO6" s="438"/>
      <c r="AP6" s="438"/>
      <c r="AQ6" s="438"/>
      <c r="AR6" s="438"/>
      <c r="AS6" s="438"/>
      <c r="AT6" s="438"/>
      <c r="AU6" s="438"/>
      <c r="AV6" s="438"/>
      <c r="AW6" s="438"/>
      <c r="AX6" s="438"/>
    </row>
    <row r="7" spans="1:50">
      <c r="B7" s="442" t="s">
        <v>65</v>
      </c>
      <c r="C7" s="443"/>
      <c r="D7" s="443"/>
      <c r="E7" s="443"/>
      <c r="F7" s="443"/>
      <c r="G7" s="576"/>
      <c r="H7" s="577"/>
      <c r="I7" s="577"/>
      <c r="J7" s="577"/>
      <c r="K7" s="577"/>
      <c r="L7" s="577"/>
      <c r="M7" s="577"/>
      <c r="N7" s="577"/>
      <c r="O7" s="577"/>
      <c r="P7" s="577"/>
      <c r="Q7" s="577"/>
      <c r="R7" s="577"/>
      <c r="S7" s="577"/>
      <c r="T7" s="577"/>
      <c r="U7" s="577"/>
      <c r="V7" s="577"/>
      <c r="W7" s="577"/>
      <c r="X7" s="577"/>
      <c r="Y7" s="577"/>
      <c r="Z7" s="577"/>
      <c r="AA7" s="577"/>
      <c r="AB7" s="577"/>
      <c r="AC7" s="577"/>
      <c r="AD7" s="577"/>
      <c r="AE7" s="577"/>
      <c r="AF7" s="577"/>
      <c r="AG7" s="577"/>
      <c r="AH7" s="577"/>
      <c r="AI7" s="577"/>
      <c r="AJ7" s="577"/>
      <c r="AK7" s="577"/>
      <c r="AL7" s="577"/>
      <c r="AM7" s="577"/>
      <c r="AN7" s="577"/>
      <c r="AO7" s="577"/>
      <c r="AP7" s="577"/>
      <c r="AQ7" s="577"/>
      <c r="AR7" s="577"/>
      <c r="AS7" s="577"/>
      <c r="AT7" s="577"/>
      <c r="AU7" s="577"/>
      <c r="AV7" s="577"/>
      <c r="AW7" s="577"/>
      <c r="AX7" s="578"/>
    </row>
    <row r="8" spans="1:50">
      <c r="B8" s="585"/>
      <c r="C8" s="586"/>
      <c r="D8" s="586"/>
      <c r="E8" s="586"/>
      <c r="F8" s="586"/>
      <c r="G8" s="579"/>
      <c r="H8" s="580"/>
      <c r="I8" s="580"/>
      <c r="J8" s="580"/>
      <c r="K8" s="580"/>
      <c r="L8" s="580"/>
      <c r="M8" s="580"/>
      <c r="N8" s="580"/>
      <c r="O8" s="580"/>
      <c r="P8" s="580"/>
      <c r="Q8" s="580"/>
      <c r="R8" s="580"/>
      <c r="S8" s="580"/>
      <c r="T8" s="580"/>
      <c r="U8" s="580"/>
      <c r="V8" s="580"/>
      <c r="W8" s="580"/>
      <c r="X8" s="580"/>
      <c r="Y8" s="580"/>
      <c r="Z8" s="580"/>
      <c r="AA8" s="580"/>
      <c r="AB8" s="580"/>
      <c r="AC8" s="580"/>
      <c r="AD8" s="580"/>
      <c r="AE8" s="580"/>
      <c r="AF8" s="580"/>
      <c r="AG8" s="580"/>
      <c r="AH8" s="580"/>
      <c r="AI8" s="580"/>
      <c r="AJ8" s="580"/>
      <c r="AK8" s="580"/>
      <c r="AL8" s="580"/>
      <c r="AM8" s="580"/>
      <c r="AN8" s="580"/>
      <c r="AO8" s="580"/>
      <c r="AP8" s="580"/>
      <c r="AQ8" s="580"/>
      <c r="AR8" s="580"/>
      <c r="AS8" s="580"/>
      <c r="AT8" s="580"/>
      <c r="AU8" s="580"/>
      <c r="AV8" s="580"/>
      <c r="AW8" s="580"/>
      <c r="AX8" s="581"/>
    </row>
    <row r="9" spans="1:50">
      <c r="B9" s="442" t="s">
        <v>66</v>
      </c>
      <c r="C9" s="443"/>
      <c r="D9" s="443"/>
      <c r="E9" s="443"/>
      <c r="F9" s="443"/>
      <c r="G9" s="579"/>
      <c r="H9" s="580"/>
      <c r="I9" s="580"/>
      <c r="J9" s="580"/>
      <c r="K9" s="580"/>
      <c r="L9" s="580"/>
      <c r="M9" s="580"/>
      <c r="N9" s="580"/>
      <c r="O9" s="580"/>
      <c r="P9" s="580"/>
      <c r="Q9" s="580"/>
      <c r="R9" s="580"/>
      <c r="S9" s="580"/>
      <c r="T9" s="580"/>
      <c r="U9" s="580"/>
      <c r="V9" s="580"/>
      <c r="W9" s="580"/>
      <c r="X9" s="580"/>
      <c r="Y9" s="580"/>
      <c r="Z9" s="580"/>
      <c r="AA9" s="580"/>
      <c r="AB9" s="580"/>
      <c r="AC9" s="580"/>
      <c r="AD9" s="580"/>
      <c r="AE9" s="580"/>
      <c r="AF9" s="580"/>
      <c r="AG9" s="580"/>
      <c r="AH9" s="580"/>
      <c r="AI9" s="580"/>
      <c r="AJ9" s="580"/>
      <c r="AK9" s="580"/>
      <c r="AL9" s="580"/>
      <c r="AM9" s="580"/>
      <c r="AN9" s="580"/>
      <c r="AO9" s="580"/>
      <c r="AP9" s="580"/>
      <c r="AQ9" s="580"/>
      <c r="AR9" s="580"/>
      <c r="AS9" s="580"/>
      <c r="AT9" s="580"/>
      <c r="AU9" s="580"/>
      <c r="AV9" s="580"/>
      <c r="AW9" s="580"/>
      <c r="AX9" s="581"/>
    </row>
    <row r="10" spans="1:50">
      <c r="B10" s="587"/>
      <c r="C10" s="588"/>
      <c r="D10" s="588"/>
      <c r="E10" s="588"/>
      <c r="F10" s="588"/>
      <c r="G10" s="582"/>
      <c r="H10" s="583"/>
      <c r="I10" s="583"/>
      <c r="J10" s="583"/>
      <c r="K10" s="583"/>
      <c r="L10" s="583"/>
      <c r="M10" s="583"/>
      <c r="N10" s="583"/>
      <c r="O10" s="583"/>
      <c r="P10" s="583"/>
      <c r="Q10" s="583"/>
      <c r="R10" s="583"/>
      <c r="S10" s="583"/>
      <c r="T10" s="583"/>
      <c r="U10" s="583"/>
      <c r="V10" s="583"/>
      <c r="W10" s="583"/>
      <c r="X10" s="583"/>
      <c r="Y10" s="583"/>
      <c r="Z10" s="583"/>
      <c r="AA10" s="583"/>
      <c r="AB10" s="583"/>
      <c r="AC10" s="583"/>
      <c r="AD10" s="583"/>
      <c r="AE10" s="583"/>
      <c r="AF10" s="583"/>
      <c r="AG10" s="583"/>
      <c r="AH10" s="583"/>
      <c r="AI10" s="583"/>
      <c r="AJ10" s="583"/>
      <c r="AK10" s="583"/>
      <c r="AL10" s="583"/>
      <c r="AM10" s="583"/>
      <c r="AN10" s="583"/>
      <c r="AO10" s="583"/>
      <c r="AP10" s="583"/>
      <c r="AQ10" s="583"/>
      <c r="AR10" s="583"/>
      <c r="AS10" s="583"/>
      <c r="AT10" s="583"/>
      <c r="AU10" s="583"/>
      <c r="AV10" s="583"/>
      <c r="AW10" s="583"/>
      <c r="AX10" s="584"/>
    </row>
    <row r="11" spans="1:50" ht="6" customHeight="1">
      <c r="B11" s="444"/>
      <c r="C11" s="444"/>
      <c r="D11" s="444"/>
      <c r="E11" s="444"/>
      <c r="F11" s="444"/>
      <c r="G11" s="444"/>
      <c r="H11" s="444"/>
      <c r="I11" s="444"/>
      <c r="J11" s="444"/>
      <c r="K11" s="444"/>
      <c r="L11" s="444"/>
      <c r="M11" s="444"/>
      <c r="N11" s="444"/>
      <c r="O11" s="444"/>
      <c r="P11" s="444"/>
      <c r="Q11" s="444"/>
      <c r="R11" s="444"/>
      <c r="S11" s="444"/>
      <c r="T11" s="444"/>
      <c r="U11" s="444"/>
      <c r="V11" s="444"/>
      <c r="W11" s="444"/>
      <c r="X11" s="444"/>
      <c r="Y11" s="444"/>
      <c r="Z11" s="444"/>
      <c r="AA11" s="444"/>
      <c r="AB11" s="444"/>
      <c r="AC11" s="444"/>
      <c r="AD11" s="444"/>
      <c r="AE11" s="444"/>
      <c r="AF11" s="444"/>
      <c r="AG11" s="444"/>
      <c r="AH11" s="444"/>
      <c r="AI11" s="444"/>
      <c r="AJ11" s="444"/>
      <c r="AK11" s="444"/>
      <c r="AL11" s="444"/>
      <c r="AM11" s="444"/>
      <c r="AN11" s="444"/>
      <c r="AO11" s="444"/>
      <c r="AP11" s="444"/>
      <c r="AQ11" s="444"/>
      <c r="AR11" s="444"/>
      <c r="AS11" s="444"/>
      <c r="AT11" s="444"/>
      <c r="AU11" s="444"/>
      <c r="AV11" s="444"/>
      <c r="AW11" s="444"/>
      <c r="AX11" s="444"/>
    </row>
    <row r="12" spans="1:50">
      <c r="B12" s="442" t="s">
        <v>65</v>
      </c>
      <c r="C12" s="443"/>
      <c r="D12" s="443"/>
      <c r="E12" s="443"/>
      <c r="F12" s="443"/>
      <c r="G12" s="576"/>
      <c r="H12" s="577"/>
      <c r="I12" s="577"/>
      <c r="J12" s="577"/>
      <c r="K12" s="577"/>
      <c r="L12" s="577"/>
      <c r="M12" s="577"/>
      <c r="N12" s="577"/>
      <c r="O12" s="577"/>
      <c r="P12" s="577"/>
      <c r="Q12" s="577"/>
      <c r="R12" s="577"/>
      <c r="S12" s="577"/>
      <c r="T12" s="577"/>
      <c r="U12" s="577"/>
      <c r="V12" s="577"/>
      <c r="W12" s="577"/>
      <c r="X12" s="577"/>
      <c r="Y12" s="577"/>
      <c r="Z12" s="577"/>
      <c r="AA12" s="577"/>
      <c r="AB12" s="577"/>
      <c r="AC12" s="577"/>
      <c r="AD12" s="577"/>
      <c r="AE12" s="577"/>
      <c r="AF12" s="577"/>
      <c r="AG12" s="577"/>
      <c r="AH12" s="577"/>
      <c r="AI12" s="577"/>
      <c r="AJ12" s="577"/>
      <c r="AK12" s="577"/>
      <c r="AL12" s="577"/>
      <c r="AM12" s="577"/>
      <c r="AN12" s="577"/>
      <c r="AO12" s="577"/>
      <c r="AP12" s="577"/>
      <c r="AQ12" s="577"/>
      <c r="AR12" s="577"/>
      <c r="AS12" s="577"/>
      <c r="AT12" s="577"/>
      <c r="AU12" s="577"/>
      <c r="AV12" s="577"/>
      <c r="AW12" s="577"/>
      <c r="AX12" s="577"/>
    </row>
    <row r="13" spans="1:50">
      <c r="B13" s="585"/>
      <c r="C13" s="586"/>
      <c r="D13" s="586"/>
      <c r="E13" s="586"/>
      <c r="F13" s="586"/>
      <c r="G13" s="579"/>
      <c r="H13" s="580"/>
      <c r="I13" s="580"/>
      <c r="J13" s="580"/>
      <c r="K13" s="580"/>
      <c r="L13" s="580"/>
      <c r="M13" s="580"/>
      <c r="N13" s="580"/>
      <c r="O13" s="580"/>
      <c r="P13" s="580"/>
      <c r="Q13" s="580"/>
      <c r="R13" s="580"/>
      <c r="S13" s="580"/>
      <c r="T13" s="580"/>
      <c r="U13" s="580"/>
      <c r="V13" s="580"/>
      <c r="W13" s="580"/>
      <c r="X13" s="580"/>
      <c r="Y13" s="580"/>
      <c r="Z13" s="580"/>
      <c r="AA13" s="580"/>
      <c r="AB13" s="580"/>
      <c r="AC13" s="580"/>
      <c r="AD13" s="580"/>
      <c r="AE13" s="580"/>
      <c r="AF13" s="580"/>
      <c r="AG13" s="580"/>
      <c r="AH13" s="580"/>
      <c r="AI13" s="580"/>
      <c r="AJ13" s="580"/>
      <c r="AK13" s="580"/>
      <c r="AL13" s="580"/>
      <c r="AM13" s="580"/>
      <c r="AN13" s="580"/>
      <c r="AO13" s="580"/>
      <c r="AP13" s="580"/>
      <c r="AQ13" s="580"/>
      <c r="AR13" s="580"/>
      <c r="AS13" s="580"/>
      <c r="AT13" s="580"/>
      <c r="AU13" s="580"/>
      <c r="AV13" s="580"/>
      <c r="AW13" s="580"/>
      <c r="AX13" s="580"/>
    </row>
    <row r="14" spans="1:50">
      <c r="B14" s="442" t="s">
        <v>66</v>
      </c>
      <c r="C14" s="443"/>
      <c r="D14" s="443"/>
      <c r="E14" s="443"/>
      <c r="F14" s="443"/>
      <c r="G14" s="579"/>
      <c r="H14" s="580"/>
      <c r="I14" s="580"/>
      <c r="J14" s="580"/>
      <c r="K14" s="580"/>
      <c r="L14" s="580"/>
      <c r="M14" s="580"/>
      <c r="N14" s="580"/>
      <c r="O14" s="580"/>
      <c r="P14" s="580"/>
      <c r="Q14" s="580"/>
      <c r="R14" s="580"/>
      <c r="S14" s="580"/>
      <c r="T14" s="580"/>
      <c r="U14" s="580"/>
      <c r="V14" s="580"/>
      <c r="W14" s="580"/>
      <c r="X14" s="580"/>
      <c r="Y14" s="580"/>
      <c r="Z14" s="580"/>
      <c r="AA14" s="580"/>
      <c r="AB14" s="580"/>
      <c r="AC14" s="580"/>
      <c r="AD14" s="580"/>
      <c r="AE14" s="580"/>
      <c r="AF14" s="580"/>
      <c r="AG14" s="580"/>
      <c r="AH14" s="580"/>
      <c r="AI14" s="580"/>
      <c r="AJ14" s="580"/>
      <c r="AK14" s="580"/>
      <c r="AL14" s="580"/>
      <c r="AM14" s="580"/>
      <c r="AN14" s="580"/>
      <c r="AO14" s="580"/>
      <c r="AP14" s="580"/>
      <c r="AQ14" s="580"/>
      <c r="AR14" s="580"/>
      <c r="AS14" s="580"/>
      <c r="AT14" s="580"/>
      <c r="AU14" s="580"/>
      <c r="AV14" s="580"/>
      <c r="AW14" s="580"/>
      <c r="AX14" s="580"/>
    </row>
    <row r="15" spans="1:50">
      <c r="B15" s="587"/>
      <c r="C15" s="588"/>
      <c r="D15" s="588"/>
      <c r="E15" s="588"/>
      <c r="F15" s="588"/>
      <c r="G15" s="582"/>
      <c r="H15" s="583"/>
      <c r="I15" s="583"/>
      <c r="J15" s="583"/>
      <c r="K15" s="583"/>
      <c r="L15" s="583"/>
      <c r="M15" s="583"/>
      <c r="N15" s="583"/>
      <c r="O15" s="583"/>
      <c r="P15" s="583"/>
      <c r="Q15" s="583"/>
      <c r="R15" s="583"/>
      <c r="S15" s="583"/>
      <c r="T15" s="583"/>
      <c r="U15" s="583"/>
      <c r="V15" s="583"/>
      <c r="W15" s="583"/>
      <c r="X15" s="583"/>
      <c r="Y15" s="583"/>
      <c r="Z15" s="583"/>
      <c r="AA15" s="583"/>
      <c r="AB15" s="583"/>
      <c r="AC15" s="583"/>
      <c r="AD15" s="583"/>
      <c r="AE15" s="583"/>
      <c r="AF15" s="583"/>
      <c r="AG15" s="583"/>
      <c r="AH15" s="583"/>
      <c r="AI15" s="583"/>
      <c r="AJ15" s="583"/>
      <c r="AK15" s="583"/>
      <c r="AL15" s="583"/>
      <c r="AM15" s="583"/>
      <c r="AN15" s="583"/>
      <c r="AO15" s="583"/>
      <c r="AP15" s="583"/>
      <c r="AQ15" s="583"/>
      <c r="AR15" s="583"/>
      <c r="AS15" s="583"/>
      <c r="AT15" s="583"/>
      <c r="AU15" s="583"/>
      <c r="AV15" s="583"/>
      <c r="AW15" s="583"/>
      <c r="AX15" s="583"/>
    </row>
    <row r="16" spans="1:50" ht="6" customHeight="1">
      <c r="B16" s="444"/>
      <c r="C16" s="444"/>
      <c r="D16" s="444"/>
      <c r="E16" s="444"/>
      <c r="F16" s="444"/>
      <c r="G16" s="444"/>
      <c r="H16" s="444"/>
      <c r="I16" s="444"/>
      <c r="J16" s="444"/>
      <c r="K16" s="444"/>
      <c r="L16" s="444"/>
      <c r="M16" s="444"/>
      <c r="N16" s="444"/>
      <c r="O16" s="444"/>
      <c r="P16" s="444"/>
      <c r="Q16" s="444"/>
      <c r="R16" s="444"/>
      <c r="S16" s="444"/>
      <c r="T16" s="444"/>
      <c r="U16" s="444"/>
      <c r="V16" s="444"/>
      <c r="W16" s="444"/>
      <c r="X16" s="444"/>
      <c r="Y16" s="444"/>
      <c r="Z16" s="444"/>
      <c r="AA16" s="444"/>
      <c r="AB16" s="444"/>
      <c r="AC16" s="444"/>
      <c r="AD16" s="444"/>
      <c r="AE16" s="444"/>
      <c r="AF16" s="444"/>
      <c r="AG16" s="444"/>
      <c r="AH16" s="444"/>
      <c r="AI16" s="444"/>
      <c r="AJ16" s="444"/>
      <c r="AK16" s="444"/>
      <c r="AL16" s="444"/>
      <c r="AM16" s="444"/>
      <c r="AN16" s="444"/>
      <c r="AO16" s="444"/>
      <c r="AP16" s="444"/>
      <c r="AQ16" s="444"/>
      <c r="AR16" s="444"/>
      <c r="AS16" s="444"/>
      <c r="AT16" s="444"/>
      <c r="AU16" s="444"/>
      <c r="AV16" s="444"/>
      <c r="AW16" s="444"/>
      <c r="AX16" s="444"/>
    </row>
    <row r="17" spans="2:50">
      <c r="B17" s="442" t="s">
        <v>65</v>
      </c>
      <c r="C17" s="443"/>
      <c r="D17" s="443"/>
      <c r="E17" s="443"/>
      <c r="F17" s="443"/>
      <c r="G17" s="576"/>
      <c r="H17" s="577"/>
      <c r="I17" s="577"/>
      <c r="J17" s="577"/>
      <c r="K17" s="577"/>
      <c r="L17" s="577"/>
      <c r="M17" s="577"/>
      <c r="N17" s="577"/>
      <c r="O17" s="577"/>
      <c r="P17" s="577"/>
      <c r="Q17" s="577"/>
      <c r="R17" s="577"/>
      <c r="S17" s="577"/>
      <c r="T17" s="577"/>
      <c r="U17" s="577"/>
      <c r="V17" s="577"/>
      <c r="W17" s="577"/>
      <c r="X17" s="577"/>
      <c r="Y17" s="577"/>
      <c r="Z17" s="577"/>
      <c r="AA17" s="577"/>
      <c r="AB17" s="577"/>
      <c r="AC17" s="577"/>
      <c r="AD17" s="577"/>
      <c r="AE17" s="577"/>
      <c r="AF17" s="577"/>
      <c r="AG17" s="577"/>
      <c r="AH17" s="577"/>
      <c r="AI17" s="577"/>
      <c r="AJ17" s="577"/>
      <c r="AK17" s="577"/>
      <c r="AL17" s="577"/>
      <c r="AM17" s="577"/>
      <c r="AN17" s="577"/>
      <c r="AO17" s="577"/>
      <c r="AP17" s="577"/>
      <c r="AQ17" s="577"/>
      <c r="AR17" s="577"/>
      <c r="AS17" s="577"/>
      <c r="AT17" s="577"/>
      <c r="AU17" s="577"/>
      <c r="AV17" s="577"/>
      <c r="AW17" s="577"/>
      <c r="AX17" s="577"/>
    </row>
    <row r="18" spans="2:50">
      <c r="B18" s="585"/>
      <c r="C18" s="586"/>
      <c r="D18" s="586"/>
      <c r="E18" s="586"/>
      <c r="F18" s="586"/>
      <c r="G18" s="579"/>
      <c r="H18" s="580"/>
      <c r="I18" s="580"/>
      <c r="J18" s="580"/>
      <c r="K18" s="580"/>
      <c r="L18" s="580"/>
      <c r="M18" s="580"/>
      <c r="N18" s="580"/>
      <c r="O18" s="580"/>
      <c r="P18" s="580"/>
      <c r="Q18" s="580"/>
      <c r="R18" s="580"/>
      <c r="S18" s="580"/>
      <c r="T18" s="580"/>
      <c r="U18" s="580"/>
      <c r="V18" s="580"/>
      <c r="W18" s="580"/>
      <c r="X18" s="580"/>
      <c r="Y18" s="580"/>
      <c r="Z18" s="580"/>
      <c r="AA18" s="580"/>
      <c r="AB18" s="580"/>
      <c r="AC18" s="580"/>
      <c r="AD18" s="580"/>
      <c r="AE18" s="580"/>
      <c r="AF18" s="580"/>
      <c r="AG18" s="580"/>
      <c r="AH18" s="580"/>
      <c r="AI18" s="580"/>
      <c r="AJ18" s="580"/>
      <c r="AK18" s="580"/>
      <c r="AL18" s="580"/>
      <c r="AM18" s="580"/>
      <c r="AN18" s="580"/>
      <c r="AO18" s="580"/>
      <c r="AP18" s="580"/>
      <c r="AQ18" s="580"/>
      <c r="AR18" s="580"/>
      <c r="AS18" s="580"/>
      <c r="AT18" s="580"/>
      <c r="AU18" s="580"/>
      <c r="AV18" s="580"/>
      <c r="AW18" s="580"/>
      <c r="AX18" s="580"/>
    </row>
    <row r="19" spans="2:50">
      <c r="B19" s="442" t="s">
        <v>66</v>
      </c>
      <c r="C19" s="443"/>
      <c r="D19" s="443"/>
      <c r="E19" s="443"/>
      <c r="F19" s="443"/>
      <c r="G19" s="579"/>
      <c r="H19" s="580"/>
      <c r="I19" s="580"/>
      <c r="J19" s="580"/>
      <c r="K19" s="580"/>
      <c r="L19" s="580"/>
      <c r="M19" s="580"/>
      <c r="N19" s="580"/>
      <c r="O19" s="580"/>
      <c r="P19" s="580"/>
      <c r="Q19" s="580"/>
      <c r="R19" s="580"/>
      <c r="S19" s="580"/>
      <c r="T19" s="580"/>
      <c r="U19" s="580"/>
      <c r="V19" s="580"/>
      <c r="W19" s="580"/>
      <c r="X19" s="580"/>
      <c r="Y19" s="580"/>
      <c r="Z19" s="580"/>
      <c r="AA19" s="580"/>
      <c r="AB19" s="580"/>
      <c r="AC19" s="580"/>
      <c r="AD19" s="580"/>
      <c r="AE19" s="580"/>
      <c r="AF19" s="580"/>
      <c r="AG19" s="580"/>
      <c r="AH19" s="580"/>
      <c r="AI19" s="580"/>
      <c r="AJ19" s="580"/>
      <c r="AK19" s="580"/>
      <c r="AL19" s="580"/>
      <c r="AM19" s="580"/>
      <c r="AN19" s="580"/>
      <c r="AO19" s="580"/>
      <c r="AP19" s="580"/>
      <c r="AQ19" s="580"/>
      <c r="AR19" s="580"/>
      <c r="AS19" s="580"/>
      <c r="AT19" s="580"/>
      <c r="AU19" s="580"/>
      <c r="AV19" s="580"/>
      <c r="AW19" s="580"/>
      <c r="AX19" s="580"/>
    </row>
    <row r="20" spans="2:50">
      <c r="B20" s="587"/>
      <c r="C20" s="588"/>
      <c r="D20" s="588"/>
      <c r="E20" s="588"/>
      <c r="F20" s="588"/>
      <c r="G20" s="582"/>
      <c r="H20" s="583"/>
      <c r="I20" s="583"/>
      <c r="J20" s="583"/>
      <c r="K20" s="583"/>
      <c r="L20" s="583"/>
      <c r="M20" s="583"/>
      <c r="N20" s="583"/>
      <c r="O20" s="583"/>
      <c r="P20" s="583"/>
      <c r="Q20" s="583"/>
      <c r="R20" s="583"/>
      <c r="S20" s="583"/>
      <c r="T20" s="583"/>
      <c r="U20" s="583"/>
      <c r="V20" s="583"/>
      <c r="W20" s="583"/>
      <c r="X20" s="583"/>
      <c r="Y20" s="583"/>
      <c r="Z20" s="583"/>
      <c r="AA20" s="583"/>
      <c r="AB20" s="583"/>
      <c r="AC20" s="583"/>
      <c r="AD20" s="583"/>
      <c r="AE20" s="583"/>
      <c r="AF20" s="583"/>
      <c r="AG20" s="583"/>
      <c r="AH20" s="583"/>
      <c r="AI20" s="583"/>
      <c r="AJ20" s="583"/>
      <c r="AK20" s="583"/>
      <c r="AL20" s="583"/>
      <c r="AM20" s="583"/>
      <c r="AN20" s="583"/>
      <c r="AO20" s="583"/>
      <c r="AP20" s="583"/>
      <c r="AQ20" s="583"/>
      <c r="AR20" s="583"/>
      <c r="AS20" s="583"/>
      <c r="AT20" s="583"/>
      <c r="AU20" s="583"/>
      <c r="AV20" s="583"/>
      <c r="AW20" s="583"/>
      <c r="AX20" s="583"/>
    </row>
    <row r="21" spans="2:50" ht="6" customHeight="1">
      <c r="B21" s="444"/>
      <c r="C21" s="444"/>
      <c r="D21" s="444"/>
      <c r="E21" s="444"/>
      <c r="F21" s="444"/>
      <c r="G21" s="444"/>
      <c r="H21" s="444"/>
      <c r="I21" s="444"/>
      <c r="J21" s="444"/>
      <c r="K21" s="444"/>
      <c r="L21" s="444"/>
      <c r="M21" s="444"/>
      <c r="N21" s="444"/>
      <c r="O21" s="444"/>
      <c r="P21" s="444"/>
      <c r="Q21" s="444"/>
      <c r="R21" s="444"/>
      <c r="S21" s="444"/>
      <c r="T21" s="444"/>
      <c r="U21" s="444"/>
      <c r="V21" s="444"/>
      <c r="W21" s="444"/>
      <c r="X21" s="444"/>
      <c r="Y21" s="444"/>
      <c r="Z21" s="444"/>
      <c r="AA21" s="444"/>
      <c r="AB21" s="444"/>
      <c r="AC21" s="444"/>
      <c r="AD21" s="444"/>
      <c r="AE21" s="444"/>
      <c r="AF21" s="444"/>
      <c r="AG21" s="444"/>
      <c r="AH21" s="444"/>
      <c r="AI21" s="444"/>
      <c r="AJ21" s="444"/>
      <c r="AK21" s="444"/>
      <c r="AL21" s="444"/>
      <c r="AM21" s="444"/>
      <c r="AN21" s="444"/>
      <c r="AO21" s="444"/>
      <c r="AP21" s="444"/>
      <c r="AQ21" s="444"/>
      <c r="AR21" s="444"/>
      <c r="AS21" s="444"/>
      <c r="AT21" s="444"/>
      <c r="AU21" s="444"/>
      <c r="AV21" s="444"/>
      <c r="AW21" s="444"/>
      <c r="AX21" s="444"/>
    </row>
    <row r="22" spans="2:50">
      <c r="B22" s="442" t="s">
        <v>65</v>
      </c>
      <c r="C22" s="443"/>
      <c r="D22" s="443"/>
      <c r="E22" s="443"/>
      <c r="F22" s="443"/>
      <c r="G22" s="576"/>
      <c r="H22" s="577"/>
      <c r="I22" s="577"/>
      <c r="J22" s="577"/>
      <c r="K22" s="577"/>
      <c r="L22" s="577"/>
      <c r="M22" s="577"/>
      <c r="N22" s="577"/>
      <c r="O22" s="577"/>
      <c r="P22" s="577"/>
      <c r="Q22" s="577"/>
      <c r="R22" s="577"/>
      <c r="S22" s="577"/>
      <c r="T22" s="577"/>
      <c r="U22" s="577"/>
      <c r="V22" s="577"/>
      <c r="W22" s="577"/>
      <c r="X22" s="577"/>
      <c r="Y22" s="577"/>
      <c r="Z22" s="577"/>
      <c r="AA22" s="577"/>
      <c r="AB22" s="577"/>
      <c r="AC22" s="577"/>
      <c r="AD22" s="577"/>
      <c r="AE22" s="577"/>
      <c r="AF22" s="577"/>
      <c r="AG22" s="577"/>
      <c r="AH22" s="577"/>
      <c r="AI22" s="577"/>
      <c r="AJ22" s="577"/>
      <c r="AK22" s="577"/>
      <c r="AL22" s="577"/>
      <c r="AM22" s="577"/>
      <c r="AN22" s="577"/>
      <c r="AO22" s="577"/>
      <c r="AP22" s="577"/>
      <c r="AQ22" s="577"/>
      <c r="AR22" s="577"/>
      <c r="AS22" s="577"/>
      <c r="AT22" s="577"/>
      <c r="AU22" s="577"/>
      <c r="AV22" s="577"/>
      <c r="AW22" s="577"/>
      <c r="AX22" s="577"/>
    </row>
    <row r="23" spans="2:50">
      <c r="B23" s="585"/>
      <c r="C23" s="586"/>
      <c r="D23" s="586"/>
      <c r="E23" s="586"/>
      <c r="F23" s="586"/>
      <c r="G23" s="579"/>
      <c r="H23" s="580"/>
      <c r="I23" s="580"/>
      <c r="J23" s="580"/>
      <c r="K23" s="580"/>
      <c r="L23" s="580"/>
      <c r="M23" s="580"/>
      <c r="N23" s="580"/>
      <c r="O23" s="580"/>
      <c r="P23" s="580"/>
      <c r="Q23" s="580"/>
      <c r="R23" s="580"/>
      <c r="S23" s="580"/>
      <c r="T23" s="580"/>
      <c r="U23" s="580"/>
      <c r="V23" s="580"/>
      <c r="W23" s="580"/>
      <c r="X23" s="580"/>
      <c r="Y23" s="580"/>
      <c r="Z23" s="580"/>
      <c r="AA23" s="580"/>
      <c r="AB23" s="580"/>
      <c r="AC23" s="580"/>
      <c r="AD23" s="580"/>
      <c r="AE23" s="580"/>
      <c r="AF23" s="580"/>
      <c r="AG23" s="580"/>
      <c r="AH23" s="580"/>
      <c r="AI23" s="580"/>
      <c r="AJ23" s="580"/>
      <c r="AK23" s="580"/>
      <c r="AL23" s="580"/>
      <c r="AM23" s="580"/>
      <c r="AN23" s="580"/>
      <c r="AO23" s="580"/>
      <c r="AP23" s="580"/>
      <c r="AQ23" s="580"/>
      <c r="AR23" s="580"/>
      <c r="AS23" s="580"/>
      <c r="AT23" s="580"/>
      <c r="AU23" s="580"/>
      <c r="AV23" s="580"/>
      <c r="AW23" s="580"/>
      <c r="AX23" s="580"/>
    </row>
    <row r="24" spans="2:50">
      <c r="B24" s="442" t="s">
        <v>66</v>
      </c>
      <c r="C24" s="443"/>
      <c r="D24" s="443"/>
      <c r="E24" s="443"/>
      <c r="F24" s="443"/>
      <c r="G24" s="579"/>
      <c r="H24" s="580"/>
      <c r="I24" s="580"/>
      <c r="J24" s="580"/>
      <c r="K24" s="580"/>
      <c r="L24" s="580"/>
      <c r="M24" s="580"/>
      <c r="N24" s="580"/>
      <c r="O24" s="580"/>
      <c r="P24" s="580"/>
      <c r="Q24" s="580"/>
      <c r="R24" s="580"/>
      <c r="S24" s="580"/>
      <c r="T24" s="580"/>
      <c r="U24" s="580"/>
      <c r="V24" s="580"/>
      <c r="W24" s="580"/>
      <c r="X24" s="580"/>
      <c r="Y24" s="580"/>
      <c r="Z24" s="580"/>
      <c r="AA24" s="580"/>
      <c r="AB24" s="580"/>
      <c r="AC24" s="580"/>
      <c r="AD24" s="580"/>
      <c r="AE24" s="580"/>
      <c r="AF24" s="580"/>
      <c r="AG24" s="580"/>
      <c r="AH24" s="580"/>
      <c r="AI24" s="580"/>
      <c r="AJ24" s="580"/>
      <c r="AK24" s="580"/>
      <c r="AL24" s="580"/>
      <c r="AM24" s="580"/>
      <c r="AN24" s="580"/>
      <c r="AO24" s="580"/>
      <c r="AP24" s="580"/>
      <c r="AQ24" s="580"/>
      <c r="AR24" s="580"/>
      <c r="AS24" s="580"/>
      <c r="AT24" s="580"/>
      <c r="AU24" s="580"/>
      <c r="AV24" s="580"/>
      <c r="AW24" s="580"/>
      <c r="AX24" s="580"/>
    </row>
    <row r="25" spans="2:50">
      <c r="B25" s="587"/>
      <c r="C25" s="588"/>
      <c r="D25" s="588"/>
      <c r="E25" s="588"/>
      <c r="F25" s="588"/>
      <c r="G25" s="582"/>
      <c r="H25" s="583"/>
      <c r="I25" s="583"/>
      <c r="J25" s="583"/>
      <c r="K25" s="583"/>
      <c r="L25" s="583"/>
      <c r="M25" s="583"/>
      <c r="N25" s="583"/>
      <c r="O25" s="583"/>
      <c r="P25" s="583"/>
      <c r="Q25" s="583"/>
      <c r="R25" s="583"/>
      <c r="S25" s="583"/>
      <c r="T25" s="583"/>
      <c r="U25" s="583"/>
      <c r="V25" s="583"/>
      <c r="W25" s="583"/>
      <c r="X25" s="583"/>
      <c r="Y25" s="583"/>
      <c r="Z25" s="583"/>
      <c r="AA25" s="583"/>
      <c r="AB25" s="583"/>
      <c r="AC25" s="583"/>
      <c r="AD25" s="583"/>
      <c r="AE25" s="583"/>
      <c r="AF25" s="583"/>
      <c r="AG25" s="583"/>
      <c r="AH25" s="583"/>
      <c r="AI25" s="583"/>
      <c r="AJ25" s="583"/>
      <c r="AK25" s="583"/>
      <c r="AL25" s="583"/>
      <c r="AM25" s="583"/>
      <c r="AN25" s="583"/>
      <c r="AO25" s="583"/>
      <c r="AP25" s="583"/>
      <c r="AQ25" s="583"/>
      <c r="AR25" s="583"/>
      <c r="AS25" s="583"/>
      <c r="AT25" s="583"/>
      <c r="AU25" s="583"/>
      <c r="AV25" s="583"/>
      <c r="AW25" s="583"/>
      <c r="AX25" s="583"/>
    </row>
    <row r="26" spans="2:50" ht="6" customHeight="1">
      <c r="B26" s="444"/>
      <c r="C26" s="444"/>
      <c r="D26" s="444"/>
      <c r="E26" s="444"/>
      <c r="F26" s="444"/>
      <c r="G26" s="444"/>
      <c r="H26" s="444"/>
      <c r="I26" s="444"/>
      <c r="J26" s="444"/>
      <c r="K26" s="444"/>
      <c r="L26" s="444"/>
      <c r="M26" s="444"/>
      <c r="N26" s="444"/>
      <c r="O26" s="444"/>
      <c r="P26" s="444"/>
      <c r="Q26" s="444"/>
      <c r="R26" s="444"/>
      <c r="S26" s="444"/>
      <c r="T26" s="444"/>
      <c r="U26" s="444"/>
      <c r="V26" s="444"/>
      <c r="W26" s="444"/>
      <c r="X26" s="444"/>
      <c r="Y26" s="444"/>
      <c r="Z26" s="444"/>
      <c r="AA26" s="444"/>
      <c r="AB26" s="444"/>
      <c r="AC26" s="444"/>
      <c r="AD26" s="444"/>
      <c r="AE26" s="444"/>
      <c r="AF26" s="444"/>
      <c r="AG26" s="444"/>
      <c r="AH26" s="444"/>
      <c r="AI26" s="444"/>
      <c r="AJ26" s="444"/>
      <c r="AK26" s="444"/>
      <c r="AL26" s="444"/>
      <c r="AM26" s="444"/>
      <c r="AN26" s="444"/>
      <c r="AO26" s="444"/>
      <c r="AP26" s="444"/>
      <c r="AQ26" s="444"/>
      <c r="AR26" s="444"/>
      <c r="AS26" s="444"/>
      <c r="AT26" s="444"/>
      <c r="AU26" s="444"/>
      <c r="AV26" s="444"/>
      <c r="AW26" s="444"/>
      <c r="AX26" s="444"/>
    </row>
    <row r="27" spans="2:50">
      <c r="B27" s="442" t="s">
        <v>65</v>
      </c>
      <c r="C27" s="443"/>
      <c r="D27" s="443"/>
      <c r="E27" s="443"/>
      <c r="F27" s="443"/>
      <c r="G27" s="576"/>
      <c r="H27" s="577"/>
      <c r="I27" s="577"/>
      <c r="J27" s="577"/>
      <c r="K27" s="577"/>
      <c r="L27" s="577"/>
      <c r="M27" s="577"/>
      <c r="N27" s="577"/>
      <c r="O27" s="577"/>
      <c r="P27" s="577"/>
      <c r="Q27" s="577"/>
      <c r="R27" s="577"/>
      <c r="S27" s="577"/>
      <c r="T27" s="577"/>
      <c r="U27" s="577"/>
      <c r="V27" s="577"/>
      <c r="W27" s="577"/>
      <c r="X27" s="577"/>
      <c r="Y27" s="577"/>
      <c r="Z27" s="577"/>
      <c r="AA27" s="577"/>
      <c r="AB27" s="577"/>
      <c r="AC27" s="577"/>
      <c r="AD27" s="577"/>
      <c r="AE27" s="577"/>
      <c r="AF27" s="577"/>
      <c r="AG27" s="577"/>
      <c r="AH27" s="577"/>
      <c r="AI27" s="577"/>
      <c r="AJ27" s="577"/>
      <c r="AK27" s="577"/>
      <c r="AL27" s="577"/>
      <c r="AM27" s="577"/>
      <c r="AN27" s="577"/>
      <c r="AO27" s="577"/>
      <c r="AP27" s="577"/>
      <c r="AQ27" s="577"/>
      <c r="AR27" s="577"/>
      <c r="AS27" s="577"/>
      <c r="AT27" s="577"/>
      <c r="AU27" s="577"/>
      <c r="AV27" s="577"/>
      <c r="AW27" s="577"/>
      <c r="AX27" s="577"/>
    </row>
    <row r="28" spans="2:50">
      <c r="B28" s="585"/>
      <c r="C28" s="586"/>
      <c r="D28" s="586"/>
      <c r="E28" s="586"/>
      <c r="F28" s="586"/>
      <c r="G28" s="579"/>
      <c r="H28" s="580"/>
      <c r="I28" s="580"/>
      <c r="J28" s="580"/>
      <c r="K28" s="580"/>
      <c r="L28" s="580"/>
      <c r="M28" s="580"/>
      <c r="N28" s="580"/>
      <c r="O28" s="580"/>
      <c r="P28" s="580"/>
      <c r="Q28" s="580"/>
      <c r="R28" s="580"/>
      <c r="S28" s="580"/>
      <c r="T28" s="580"/>
      <c r="U28" s="580"/>
      <c r="V28" s="580"/>
      <c r="W28" s="580"/>
      <c r="X28" s="580"/>
      <c r="Y28" s="580"/>
      <c r="Z28" s="580"/>
      <c r="AA28" s="580"/>
      <c r="AB28" s="580"/>
      <c r="AC28" s="580"/>
      <c r="AD28" s="580"/>
      <c r="AE28" s="580"/>
      <c r="AF28" s="580"/>
      <c r="AG28" s="580"/>
      <c r="AH28" s="580"/>
      <c r="AI28" s="580"/>
      <c r="AJ28" s="580"/>
      <c r="AK28" s="580"/>
      <c r="AL28" s="580"/>
      <c r="AM28" s="580"/>
      <c r="AN28" s="580"/>
      <c r="AO28" s="580"/>
      <c r="AP28" s="580"/>
      <c r="AQ28" s="580"/>
      <c r="AR28" s="580"/>
      <c r="AS28" s="580"/>
      <c r="AT28" s="580"/>
      <c r="AU28" s="580"/>
      <c r="AV28" s="580"/>
      <c r="AW28" s="580"/>
      <c r="AX28" s="580"/>
    </row>
    <row r="29" spans="2:50">
      <c r="B29" s="442" t="s">
        <v>66</v>
      </c>
      <c r="C29" s="443"/>
      <c r="D29" s="443"/>
      <c r="E29" s="443"/>
      <c r="F29" s="443"/>
      <c r="G29" s="579"/>
      <c r="H29" s="580"/>
      <c r="I29" s="580"/>
      <c r="J29" s="580"/>
      <c r="K29" s="580"/>
      <c r="L29" s="580"/>
      <c r="M29" s="580"/>
      <c r="N29" s="580"/>
      <c r="O29" s="580"/>
      <c r="P29" s="580"/>
      <c r="Q29" s="580"/>
      <c r="R29" s="580"/>
      <c r="S29" s="580"/>
      <c r="T29" s="580"/>
      <c r="U29" s="580"/>
      <c r="V29" s="580"/>
      <c r="W29" s="580"/>
      <c r="X29" s="580"/>
      <c r="Y29" s="580"/>
      <c r="Z29" s="580"/>
      <c r="AA29" s="580"/>
      <c r="AB29" s="580"/>
      <c r="AC29" s="580"/>
      <c r="AD29" s="580"/>
      <c r="AE29" s="580"/>
      <c r="AF29" s="580"/>
      <c r="AG29" s="580"/>
      <c r="AH29" s="580"/>
      <c r="AI29" s="580"/>
      <c r="AJ29" s="580"/>
      <c r="AK29" s="580"/>
      <c r="AL29" s="580"/>
      <c r="AM29" s="580"/>
      <c r="AN29" s="580"/>
      <c r="AO29" s="580"/>
      <c r="AP29" s="580"/>
      <c r="AQ29" s="580"/>
      <c r="AR29" s="580"/>
      <c r="AS29" s="580"/>
      <c r="AT29" s="580"/>
      <c r="AU29" s="580"/>
      <c r="AV29" s="580"/>
      <c r="AW29" s="580"/>
      <c r="AX29" s="580"/>
    </row>
    <row r="30" spans="2:50">
      <c r="B30" s="587"/>
      <c r="C30" s="588"/>
      <c r="D30" s="588"/>
      <c r="E30" s="588"/>
      <c r="F30" s="588"/>
      <c r="G30" s="582"/>
      <c r="H30" s="583"/>
      <c r="I30" s="583"/>
      <c r="J30" s="583"/>
      <c r="K30" s="583"/>
      <c r="L30" s="583"/>
      <c r="M30" s="583"/>
      <c r="N30" s="583"/>
      <c r="O30" s="583"/>
      <c r="P30" s="583"/>
      <c r="Q30" s="583"/>
      <c r="R30" s="583"/>
      <c r="S30" s="583"/>
      <c r="T30" s="583"/>
      <c r="U30" s="583"/>
      <c r="V30" s="583"/>
      <c r="W30" s="583"/>
      <c r="X30" s="583"/>
      <c r="Y30" s="583"/>
      <c r="Z30" s="583"/>
      <c r="AA30" s="583"/>
      <c r="AB30" s="583"/>
      <c r="AC30" s="583"/>
      <c r="AD30" s="583"/>
      <c r="AE30" s="583"/>
      <c r="AF30" s="583"/>
      <c r="AG30" s="583"/>
      <c r="AH30" s="583"/>
      <c r="AI30" s="583"/>
      <c r="AJ30" s="583"/>
      <c r="AK30" s="583"/>
      <c r="AL30" s="583"/>
      <c r="AM30" s="583"/>
      <c r="AN30" s="583"/>
      <c r="AO30" s="583"/>
      <c r="AP30" s="583"/>
      <c r="AQ30" s="583"/>
      <c r="AR30" s="583"/>
      <c r="AS30" s="583"/>
      <c r="AT30" s="583"/>
      <c r="AU30" s="583"/>
      <c r="AV30" s="583"/>
      <c r="AW30" s="583"/>
      <c r="AX30" s="583"/>
    </row>
    <row r="31" spans="2:50" ht="6" customHeight="1">
      <c r="B31" s="444"/>
      <c r="C31" s="444"/>
      <c r="D31" s="444"/>
      <c r="E31" s="444"/>
      <c r="F31" s="444"/>
      <c r="G31" s="444"/>
      <c r="H31" s="444"/>
      <c r="I31" s="444"/>
      <c r="J31" s="444"/>
      <c r="K31" s="444"/>
      <c r="L31" s="444"/>
      <c r="M31" s="444"/>
      <c r="N31" s="444"/>
      <c r="O31" s="444"/>
      <c r="P31" s="444"/>
      <c r="Q31" s="444"/>
      <c r="R31" s="444"/>
      <c r="S31" s="444"/>
      <c r="T31" s="444"/>
      <c r="U31" s="444"/>
      <c r="V31" s="444"/>
      <c r="W31" s="444"/>
      <c r="X31" s="444"/>
      <c r="Y31" s="444"/>
      <c r="Z31" s="444"/>
      <c r="AA31" s="444"/>
      <c r="AB31" s="444"/>
      <c r="AC31" s="444"/>
      <c r="AD31" s="444"/>
      <c r="AE31" s="444"/>
      <c r="AF31" s="444"/>
      <c r="AG31" s="444"/>
      <c r="AH31" s="444"/>
      <c r="AI31" s="444"/>
      <c r="AJ31" s="444"/>
      <c r="AK31" s="444"/>
      <c r="AL31" s="444"/>
      <c r="AM31" s="444"/>
      <c r="AN31" s="444"/>
      <c r="AO31" s="444"/>
      <c r="AP31" s="444"/>
      <c r="AQ31" s="444"/>
      <c r="AR31" s="444"/>
      <c r="AS31" s="444"/>
      <c r="AT31" s="444"/>
      <c r="AU31" s="444"/>
      <c r="AV31" s="444"/>
      <c r="AW31" s="444"/>
      <c r="AX31" s="444"/>
    </row>
    <row r="32" spans="2:50">
      <c r="B32" s="442" t="s">
        <v>65</v>
      </c>
      <c r="C32" s="443"/>
      <c r="D32" s="443"/>
      <c r="E32" s="443"/>
      <c r="F32" s="443"/>
      <c r="G32" s="576"/>
      <c r="H32" s="577"/>
      <c r="I32" s="577"/>
      <c r="J32" s="577"/>
      <c r="K32" s="577"/>
      <c r="L32" s="577"/>
      <c r="M32" s="577"/>
      <c r="N32" s="577"/>
      <c r="O32" s="577"/>
      <c r="P32" s="577"/>
      <c r="Q32" s="577"/>
      <c r="R32" s="577"/>
      <c r="S32" s="577"/>
      <c r="T32" s="577"/>
      <c r="U32" s="577"/>
      <c r="V32" s="577"/>
      <c r="W32" s="577"/>
      <c r="X32" s="577"/>
      <c r="Y32" s="577"/>
      <c r="Z32" s="577"/>
      <c r="AA32" s="577"/>
      <c r="AB32" s="577"/>
      <c r="AC32" s="577"/>
      <c r="AD32" s="577"/>
      <c r="AE32" s="577"/>
      <c r="AF32" s="577"/>
      <c r="AG32" s="577"/>
      <c r="AH32" s="577"/>
      <c r="AI32" s="577"/>
      <c r="AJ32" s="577"/>
      <c r="AK32" s="577"/>
      <c r="AL32" s="577"/>
      <c r="AM32" s="577"/>
      <c r="AN32" s="577"/>
      <c r="AO32" s="577"/>
      <c r="AP32" s="577"/>
      <c r="AQ32" s="577"/>
      <c r="AR32" s="577"/>
      <c r="AS32" s="577"/>
      <c r="AT32" s="577"/>
      <c r="AU32" s="577"/>
      <c r="AV32" s="577"/>
      <c r="AW32" s="577"/>
      <c r="AX32" s="577"/>
    </row>
    <row r="33" spans="2:50">
      <c r="B33" s="585"/>
      <c r="C33" s="586"/>
      <c r="D33" s="586"/>
      <c r="E33" s="586"/>
      <c r="F33" s="586"/>
      <c r="G33" s="579"/>
      <c r="H33" s="580"/>
      <c r="I33" s="580"/>
      <c r="J33" s="580"/>
      <c r="K33" s="580"/>
      <c r="L33" s="580"/>
      <c r="M33" s="580"/>
      <c r="N33" s="580"/>
      <c r="O33" s="580"/>
      <c r="P33" s="580"/>
      <c r="Q33" s="580"/>
      <c r="R33" s="580"/>
      <c r="S33" s="580"/>
      <c r="T33" s="580"/>
      <c r="U33" s="580"/>
      <c r="V33" s="580"/>
      <c r="W33" s="580"/>
      <c r="X33" s="580"/>
      <c r="Y33" s="580"/>
      <c r="Z33" s="580"/>
      <c r="AA33" s="580"/>
      <c r="AB33" s="580"/>
      <c r="AC33" s="580"/>
      <c r="AD33" s="580"/>
      <c r="AE33" s="580"/>
      <c r="AF33" s="580"/>
      <c r="AG33" s="580"/>
      <c r="AH33" s="580"/>
      <c r="AI33" s="580"/>
      <c r="AJ33" s="580"/>
      <c r="AK33" s="580"/>
      <c r="AL33" s="580"/>
      <c r="AM33" s="580"/>
      <c r="AN33" s="580"/>
      <c r="AO33" s="580"/>
      <c r="AP33" s="580"/>
      <c r="AQ33" s="580"/>
      <c r="AR33" s="580"/>
      <c r="AS33" s="580"/>
      <c r="AT33" s="580"/>
      <c r="AU33" s="580"/>
      <c r="AV33" s="580"/>
      <c r="AW33" s="580"/>
      <c r="AX33" s="580"/>
    </row>
    <row r="34" spans="2:50">
      <c r="B34" s="442" t="s">
        <v>66</v>
      </c>
      <c r="C34" s="443"/>
      <c r="D34" s="443"/>
      <c r="E34" s="443"/>
      <c r="F34" s="443"/>
      <c r="G34" s="579"/>
      <c r="H34" s="580"/>
      <c r="I34" s="580"/>
      <c r="J34" s="580"/>
      <c r="K34" s="580"/>
      <c r="L34" s="580"/>
      <c r="M34" s="580"/>
      <c r="N34" s="580"/>
      <c r="O34" s="580"/>
      <c r="P34" s="580"/>
      <c r="Q34" s="580"/>
      <c r="R34" s="580"/>
      <c r="S34" s="580"/>
      <c r="T34" s="580"/>
      <c r="U34" s="580"/>
      <c r="V34" s="580"/>
      <c r="W34" s="580"/>
      <c r="X34" s="580"/>
      <c r="Y34" s="580"/>
      <c r="Z34" s="580"/>
      <c r="AA34" s="580"/>
      <c r="AB34" s="580"/>
      <c r="AC34" s="580"/>
      <c r="AD34" s="580"/>
      <c r="AE34" s="580"/>
      <c r="AF34" s="580"/>
      <c r="AG34" s="580"/>
      <c r="AH34" s="580"/>
      <c r="AI34" s="580"/>
      <c r="AJ34" s="580"/>
      <c r="AK34" s="580"/>
      <c r="AL34" s="580"/>
      <c r="AM34" s="580"/>
      <c r="AN34" s="580"/>
      <c r="AO34" s="580"/>
      <c r="AP34" s="580"/>
      <c r="AQ34" s="580"/>
      <c r="AR34" s="580"/>
      <c r="AS34" s="580"/>
      <c r="AT34" s="580"/>
      <c r="AU34" s="580"/>
      <c r="AV34" s="580"/>
      <c r="AW34" s="580"/>
      <c r="AX34" s="580"/>
    </row>
    <row r="35" spans="2:50">
      <c r="B35" s="587"/>
      <c r="C35" s="588"/>
      <c r="D35" s="588"/>
      <c r="E35" s="588"/>
      <c r="F35" s="588"/>
      <c r="G35" s="582"/>
      <c r="H35" s="583"/>
      <c r="I35" s="583"/>
      <c r="J35" s="583"/>
      <c r="K35" s="583"/>
      <c r="L35" s="583"/>
      <c r="M35" s="583"/>
      <c r="N35" s="583"/>
      <c r="O35" s="583"/>
      <c r="P35" s="583"/>
      <c r="Q35" s="583"/>
      <c r="R35" s="583"/>
      <c r="S35" s="583"/>
      <c r="T35" s="583"/>
      <c r="U35" s="583"/>
      <c r="V35" s="583"/>
      <c r="W35" s="583"/>
      <c r="X35" s="583"/>
      <c r="Y35" s="583"/>
      <c r="Z35" s="583"/>
      <c r="AA35" s="583"/>
      <c r="AB35" s="583"/>
      <c r="AC35" s="583"/>
      <c r="AD35" s="583"/>
      <c r="AE35" s="583"/>
      <c r="AF35" s="583"/>
      <c r="AG35" s="583"/>
      <c r="AH35" s="583"/>
      <c r="AI35" s="583"/>
      <c r="AJ35" s="583"/>
      <c r="AK35" s="583"/>
      <c r="AL35" s="583"/>
      <c r="AM35" s="583"/>
      <c r="AN35" s="583"/>
      <c r="AO35" s="583"/>
      <c r="AP35" s="583"/>
      <c r="AQ35" s="583"/>
      <c r="AR35" s="583"/>
      <c r="AS35" s="583"/>
      <c r="AT35" s="583"/>
      <c r="AU35" s="583"/>
      <c r="AV35" s="583"/>
      <c r="AW35" s="583"/>
      <c r="AX35" s="583"/>
    </row>
    <row r="36" spans="2:50" ht="6" customHeight="1">
      <c r="B36" s="444"/>
      <c r="C36" s="444"/>
      <c r="D36" s="444"/>
      <c r="E36" s="444"/>
      <c r="F36" s="444"/>
      <c r="G36" s="444"/>
      <c r="H36" s="444"/>
      <c r="I36" s="444"/>
      <c r="J36" s="444"/>
      <c r="K36" s="444"/>
      <c r="L36" s="444"/>
      <c r="M36" s="444"/>
      <c r="N36" s="444"/>
      <c r="O36" s="444"/>
      <c r="P36" s="444"/>
      <c r="Q36" s="444"/>
      <c r="R36" s="444"/>
      <c r="S36" s="444"/>
      <c r="T36" s="444"/>
      <c r="U36" s="444"/>
      <c r="V36" s="444"/>
      <c r="W36" s="444"/>
      <c r="X36" s="444"/>
      <c r="Y36" s="444"/>
      <c r="Z36" s="444"/>
      <c r="AA36" s="444"/>
      <c r="AB36" s="444"/>
      <c r="AC36" s="444"/>
      <c r="AD36" s="444"/>
      <c r="AE36" s="444"/>
      <c r="AF36" s="444"/>
      <c r="AG36" s="444"/>
      <c r="AH36" s="444"/>
      <c r="AI36" s="444"/>
      <c r="AJ36" s="444"/>
      <c r="AK36" s="444"/>
      <c r="AL36" s="444"/>
      <c r="AM36" s="444"/>
      <c r="AN36" s="444"/>
      <c r="AO36" s="444"/>
      <c r="AP36" s="444"/>
      <c r="AQ36" s="444"/>
      <c r="AR36" s="444"/>
      <c r="AS36" s="444"/>
      <c r="AT36" s="444"/>
      <c r="AU36" s="444"/>
      <c r="AV36" s="444"/>
      <c r="AW36" s="444"/>
      <c r="AX36" s="444"/>
    </row>
    <row r="37" spans="2:50">
      <c r="B37" s="442" t="s">
        <v>65</v>
      </c>
      <c r="C37" s="443"/>
      <c r="D37" s="443"/>
      <c r="E37" s="443"/>
      <c r="F37" s="443"/>
      <c r="G37" s="576"/>
      <c r="H37" s="577"/>
      <c r="I37" s="577"/>
      <c r="J37" s="577"/>
      <c r="K37" s="577"/>
      <c r="L37" s="577"/>
      <c r="M37" s="577"/>
      <c r="N37" s="577"/>
      <c r="O37" s="577"/>
      <c r="P37" s="577"/>
      <c r="Q37" s="577"/>
      <c r="R37" s="577"/>
      <c r="S37" s="577"/>
      <c r="T37" s="577"/>
      <c r="U37" s="577"/>
      <c r="V37" s="577"/>
      <c r="W37" s="577"/>
      <c r="X37" s="577"/>
      <c r="Y37" s="577"/>
      <c r="Z37" s="577"/>
      <c r="AA37" s="577"/>
      <c r="AB37" s="577"/>
      <c r="AC37" s="577"/>
      <c r="AD37" s="577"/>
      <c r="AE37" s="577"/>
      <c r="AF37" s="577"/>
      <c r="AG37" s="577"/>
      <c r="AH37" s="577"/>
      <c r="AI37" s="577"/>
      <c r="AJ37" s="577"/>
      <c r="AK37" s="577"/>
      <c r="AL37" s="577"/>
      <c r="AM37" s="577"/>
      <c r="AN37" s="577"/>
      <c r="AO37" s="577"/>
      <c r="AP37" s="577"/>
      <c r="AQ37" s="577"/>
      <c r="AR37" s="577"/>
      <c r="AS37" s="577"/>
      <c r="AT37" s="577"/>
      <c r="AU37" s="577"/>
      <c r="AV37" s="577"/>
      <c r="AW37" s="577"/>
      <c r="AX37" s="577"/>
    </row>
    <row r="38" spans="2:50">
      <c r="B38" s="585"/>
      <c r="C38" s="586"/>
      <c r="D38" s="586"/>
      <c r="E38" s="586"/>
      <c r="F38" s="586"/>
      <c r="G38" s="579"/>
      <c r="H38" s="580"/>
      <c r="I38" s="580"/>
      <c r="J38" s="580"/>
      <c r="K38" s="580"/>
      <c r="L38" s="580"/>
      <c r="M38" s="580"/>
      <c r="N38" s="580"/>
      <c r="O38" s="580"/>
      <c r="P38" s="580"/>
      <c r="Q38" s="580"/>
      <c r="R38" s="580"/>
      <c r="S38" s="580"/>
      <c r="T38" s="580"/>
      <c r="U38" s="580"/>
      <c r="V38" s="580"/>
      <c r="W38" s="580"/>
      <c r="X38" s="580"/>
      <c r="Y38" s="580"/>
      <c r="Z38" s="580"/>
      <c r="AA38" s="580"/>
      <c r="AB38" s="580"/>
      <c r="AC38" s="580"/>
      <c r="AD38" s="580"/>
      <c r="AE38" s="580"/>
      <c r="AF38" s="580"/>
      <c r="AG38" s="580"/>
      <c r="AH38" s="580"/>
      <c r="AI38" s="580"/>
      <c r="AJ38" s="580"/>
      <c r="AK38" s="580"/>
      <c r="AL38" s="580"/>
      <c r="AM38" s="580"/>
      <c r="AN38" s="580"/>
      <c r="AO38" s="580"/>
      <c r="AP38" s="580"/>
      <c r="AQ38" s="580"/>
      <c r="AR38" s="580"/>
      <c r="AS38" s="580"/>
      <c r="AT38" s="580"/>
      <c r="AU38" s="580"/>
      <c r="AV38" s="580"/>
      <c r="AW38" s="580"/>
      <c r="AX38" s="580"/>
    </row>
    <row r="39" spans="2:50">
      <c r="B39" s="442" t="s">
        <v>66</v>
      </c>
      <c r="C39" s="443"/>
      <c r="D39" s="443"/>
      <c r="E39" s="443"/>
      <c r="F39" s="443"/>
      <c r="G39" s="579"/>
      <c r="H39" s="580"/>
      <c r="I39" s="580"/>
      <c r="J39" s="580"/>
      <c r="K39" s="580"/>
      <c r="L39" s="580"/>
      <c r="M39" s="580"/>
      <c r="N39" s="580"/>
      <c r="O39" s="580"/>
      <c r="P39" s="580"/>
      <c r="Q39" s="580"/>
      <c r="R39" s="580"/>
      <c r="S39" s="580"/>
      <c r="T39" s="580"/>
      <c r="U39" s="580"/>
      <c r="V39" s="580"/>
      <c r="W39" s="580"/>
      <c r="X39" s="580"/>
      <c r="Y39" s="580"/>
      <c r="Z39" s="580"/>
      <c r="AA39" s="580"/>
      <c r="AB39" s="580"/>
      <c r="AC39" s="580"/>
      <c r="AD39" s="580"/>
      <c r="AE39" s="580"/>
      <c r="AF39" s="580"/>
      <c r="AG39" s="580"/>
      <c r="AH39" s="580"/>
      <c r="AI39" s="580"/>
      <c r="AJ39" s="580"/>
      <c r="AK39" s="580"/>
      <c r="AL39" s="580"/>
      <c r="AM39" s="580"/>
      <c r="AN39" s="580"/>
      <c r="AO39" s="580"/>
      <c r="AP39" s="580"/>
      <c r="AQ39" s="580"/>
      <c r="AR39" s="580"/>
      <c r="AS39" s="580"/>
      <c r="AT39" s="580"/>
      <c r="AU39" s="580"/>
      <c r="AV39" s="580"/>
      <c r="AW39" s="580"/>
      <c r="AX39" s="580"/>
    </row>
    <row r="40" spans="2:50">
      <c r="B40" s="587"/>
      <c r="C40" s="588"/>
      <c r="D40" s="588"/>
      <c r="E40" s="588"/>
      <c r="F40" s="588"/>
      <c r="G40" s="582"/>
      <c r="H40" s="583"/>
      <c r="I40" s="583"/>
      <c r="J40" s="583"/>
      <c r="K40" s="583"/>
      <c r="L40" s="583"/>
      <c r="M40" s="583"/>
      <c r="N40" s="583"/>
      <c r="O40" s="583"/>
      <c r="P40" s="583"/>
      <c r="Q40" s="583"/>
      <c r="R40" s="583"/>
      <c r="S40" s="583"/>
      <c r="T40" s="583"/>
      <c r="U40" s="583"/>
      <c r="V40" s="583"/>
      <c r="W40" s="583"/>
      <c r="X40" s="583"/>
      <c r="Y40" s="583"/>
      <c r="Z40" s="583"/>
      <c r="AA40" s="583"/>
      <c r="AB40" s="583"/>
      <c r="AC40" s="583"/>
      <c r="AD40" s="583"/>
      <c r="AE40" s="583"/>
      <c r="AF40" s="583"/>
      <c r="AG40" s="583"/>
      <c r="AH40" s="583"/>
      <c r="AI40" s="583"/>
      <c r="AJ40" s="583"/>
      <c r="AK40" s="583"/>
      <c r="AL40" s="583"/>
      <c r="AM40" s="583"/>
      <c r="AN40" s="583"/>
      <c r="AO40" s="583"/>
      <c r="AP40" s="583"/>
      <c r="AQ40" s="583"/>
      <c r="AR40" s="583"/>
      <c r="AS40" s="583"/>
      <c r="AT40" s="583"/>
      <c r="AU40" s="583"/>
      <c r="AV40" s="583"/>
      <c r="AW40" s="583"/>
      <c r="AX40" s="583"/>
    </row>
    <row r="41" spans="2:50" ht="6" customHeight="1">
      <c r="B41" s="444"/>
      <c r="C41" s="444"/>
      <c r="D41" s="444"/>
      <c r="E41" s="444"/>
      <c r="F41" s="444"/>
      <c r="G41" s="444"/>
      <c r="H41" s="444"/>
      <c r="I41" s="444"/>
      <c r="J41" s="444"/>
      <c r="K41" s="444"/>
      <c r="L41" s="444"/>
      <c r="M41" s="444"/>
      <c r="N41" s="444"/>
      <c r="O41" s="444"/>
      <c r="P41" s="444"/>
      <c r="Q41" s="444"/>
      <c r="R41" s="444"/>
      <c r="S41" s="444"/>
      <c r="T41" s="444"/>
      <c r="U41" s="444"/>
      <c r="V41" s="444"/>
      <c r="W41" s="444"/>
      <c r="X41" s="444"/>
      <c r="Y41" s="444"/>
      <c r="Z41" s="444"/>
      <c r="AA41" s="444"/>
      <c r="AB41" s="444"/>
      <c r="AC41" s="444"/>
      <c r="AD41" s="444"/>
      <c r="AE41" s="444"/>
      <c r="AF41" s="444"/>
      <c r="AG41" s="444"/>
      <c r="AH41" s="444"/>
      <c r="AI41" s="444"/>
      <c r="AJ41" s="444"/>
      <c r="AK41" s="444"/>
      <c r="AL41" s="444"/>
      <c r="AM41" s="444"/>
      <c r="AN41" s="444"/>
      <c r="AO41" s="444"/>
      <c r="AP41" s="444"/>
      <c r="AQ41" s="444"/>
      <c r="AR41" s="444"/>
      <c r="AS41" s="444"/>
      <c r="AT41" s="444"/>
      <c r="AU41" s="444"/>
      <c r="AV41" s="444"/>
      <c r="AW41" s="444"/>
      <c r="AX41" s="444"/>
    </row>
    <row r="42" spans="2:50">
      <c r="B42" s="442" t="s">
        <v>65</v>
      </c>
      <c r="C42" s="443"/>
      <c r="D42" s="443"/>
      <c r="E42" s="443"/>
      <c r="F42" s="443"/>
      <c r="G42" s="576"/>
      <c r="H42" s="577"/>
      <c r="I42" s="577"/>
      <c r="J42" s="577"/>
      <c r="K42" s="577"/>
      <c r="L42" s="577"/>
      <c r="M42" s="577"/>
      <c r="N42" s="577"/>
      <c r="O42" s="577"/>
      <c r="P42" s="577"/>
      <c r="Q42" s="577"/>
      <c r="R42" s="577"/>
      <c r="S42" s="577"/>
      <c r="T42" s="577"/>
      <c r="U42" s="577"/>
      <c r="V42" s="577"/>
      <c r="W42" s="577"/>
      <c r="X42" s="577"/>
      <c r="Y42" s="577"/>
      <c r="Z42" s="577"/>
      <c r="AA42" s="577"/>
      <c r="AB42" s="577"/>
      <c r="AC42" s="577"/>
      <c r="AD42" s="577"/>
      <c r="AE42" s="577"/>
      <c r="AF42" s="577"/>
      <c r="AG42" s="577"/>
      <c r="AH42" s="577"/>
      <c r="AI42" s="577"/>
      <c r="AJ42" s="577"/>
      <c r="AK42" s="577"/>
      <c r="AL42" s="577"/>
      <c r="AM42" s="577"/>
      <c r="AN42" s="577"/>
      <c r="AO42" s="577"/>
      <c r="AP42" s="577"/>
      <c r="AQ42" s="577"/>
      <c r="AR42" s="577"/>
      <c r="AS42" s="577"/>
      <c r="AT42" s="577"/>
      <c r="AU42" s="577"/>
      <c r="AV42" s="577"/>
      <c r="AW42" s="577"/>
      <c r="AX42" s="577"/>
    </row>
    <row r="43" spans="2:50">
      <c r="B43" s="585"/>
      <c r="C43" s="586"/>
      <c r="D43" s="586"/>
      <c r="E43" s="586"/>
      <c r="F43" s="586"/>
      <c r="G43" s="579"/>
      <c r="H43" s="580"/>
      <c r="I43" s="580"/>
      <c r="J43" s="580"/>
      <c r="K43" s="580"/>
      <c r="L43" s="580"/>
      <c r="M43" s="580"/>
      <c r="N43" s="580"/>
      <c r="O43" s="580"/>
      <c r="P43" s="580"/>
      <c r="Q43" s="580"/>
      <c r="R43" s="580"/>
      <c r="S43" s="580"/>
      <c r="T43" s="580"/>
      <c r="U43" s="580"/>
      <c r="V43" s="580"/>
      <c r="W43" s="580"/>
      <c r="X43" s="580"/>
      <c r="Y43" s="580"/>
      <c r="Z43" s="580"/>
      <c r="AA43" s="580"/>
      <c r="AB43" s="580"/>
      <c r="AC43" s="580"/>
      <c r="AD43" s="580"/>
      <c r="AE43" s="580"/>
      <c r="AF43" s="580"/>
      <c r="AG43" s="580"/>
      <c r="AH43" s="580"/>
      <c r="AI43" s="580"/>
      <c r="AJ43" s="580"/>
      <c r="AK43" s="580"/>
      <c r="AL43" s="580"/>
      <c r="AM43" s="580"/>
      <c r="AN43" s="580"/>
      <c r="AO43" s="580"/>
      <c r="AP43" s="580"/>
      <c r="AQ43" s="580"/>
      <c r="AR43" s="580"/>
      <c r="AS43" s="580"/>
      <c r="AT43" s="580"/>
      <c r="AU43" s="580"/>
      <c r="AV43" s="580"/>
      <c r="AW43" s="580"/>
      <c r="AX43" s="580"/>
    </row>
    <row r="44" spans="2:50">
      <c r="B44" s="442" t="s">
        <v>66</v>
      </c>
      <c r="C44" s="443"/>
      <c r="D44" s="443"/>
      <c r="E44" s="443"/>
      <c r="F44" s="443"/>
      <c r="G44" s="579"/>
      <c r="H44" s="580"/>
      <c r="I44" s="580"/>
      <c r="J44" s="580"/>
      <c r="K44" s="580"/>
      <c r="L44" s="580"/>
      <c r="M44" s="580"/>
      <c r="N44" s="580"/>
      <c r="O44" s="580"/>
      <c r="P44" s="580"/>
      <c r="Q44" s="580"/>
      <c r="R44" s="580"/>
      <c r="S44" s="580"/>
      <c r="T44" s="580"/>
      <c r="U44" s="580"/>
      <c r="V44" s="580"/>
      <c r="W44" s="580"/>
      <c r="X44" s="580"/>
      <c r="Y44" s="580"/>
      <c r="Z44" s="580"/>
      <c r="AA44" s="580"/>
      <c r="AB44" s="580"/>
      <c r="AC44" s="580"/>
      <c r="AD44" s="580"/>
      <c r="AE44" s="580"/>
      <c r="AF44" s="580"/>
      <c r="AG44" s="580"/>
      <c r="AH44" s="580"/>
      <c r="AI44" s="580"/>
      <c r="AJ44" s="580"/>
      <c r="AK44" s="580"/>
      <c r="AL44" s="580"/>
      <c r="AM44" s="580"/>
      <c r="AN44" s="580"/>
      <c r="AO44" s="580"/>
      <c r="AP44" s="580"/>
      <c r="AQ44" s="580"/>
      <c r="AR44" s="580"/>
      <c r="AS44" s="580"/>
      <c r="AT44" s="580"/>
      <c r="AU44" s="580"/>
      <c r="AV44" s="580"/>
      <c r="AW44" s="580"/>
      <c r="AX44" s="580"/>
    </row>
    <row r="45" spans="2:50">
      <c r="B45" s="587"/>
      <c r="C45" s="588"/>
      <c r="D45" s="588"/>
      <c r="E45" s="588"/>
      <c r="F45" s="588"/>
      <c r="G45" s="582"/>
      <c r="H45" s="583"/>
      <c r="I45" s="583"/>
      <c r="J45" s="583"/>
      <c r="K45" s="583"/>
      <c r="L45" s="583"/>
      <c r="M45" s="583"/>
      <c r="N45" s="583"/>
      <c r="O45" s="583"/>
      <c r="P45" s="583"/>
      <c r="Q45" s="583"/>
      <c r="R45" s="583"/>
      <c r="S45" s="583"/>
      <c r="T45" s="583"/>
      <c r="U45" s="583"/>
      <c r="V45" s="583"/>
      <c r="W45" s="583"/>
      <c r="X45" s="583"/>
      <c r="Y45" s="583"/>
      <c r="Z45" s="583"/>
      <c r="AA45" s="583"/>
      <c r="AB45" s="583"/>
      <c r="AC45" s="583"/>
      <c r="AD45" s="583"/>
      <c r="AE45" s="583"/>
      <c r="AF45" s="583"/>
      <c r="AG45" s="583"/>
      <c r="AH45" s="583"/>
      <c r="AI45" s="583"/>
      <c r="AJ45" s="583"/>
      <c r="AK45" s="583"/>
      <c r="AL45" s="583"/>
      <c r="AM45" s="583"/>
      <c r="AN45" s="583"/>
      <c r="AO45" s="583"/>
      <c r="AP45" s="583"/>
      <c r="AQ45" s="583"/>
      <c r="AR45" s="583"/>
      <c r="AS45" s="583"/>
      <c r="AT45" s="583"/>
      <c r="AU45" s="583"/>
      <c r="AV45" s="583"/>
      <c r="AW45" s="583"/>
      <c r="AX45" s="583"/>
    </row>
    <row r="46" spans="2:50" ht="6" customHeight="1">
      <c r="B46" s="444"/>
      <c r="C46" s="444"/>
      <c r="D46" s="444"/>
      <c r="E46" s="444"/>
      <c r="F46" s="444"/>
      <c r="G46" s="444"/>
      <c r="H46" s="444"/>
      <c r="I46" s="444"/>
      <c r="J46" s="444"/>
      <c r="K46" s="444"/>
      <c r="L46" s="444"/>
      <c r="M46" s="444"/>
      <c r="N46" s="444"/>
      <c r="O46" s="444"/>
      <c r="P46" s="444"/>
      <c r="Q46" s="444"/>
      <c r="R46" s="444"/>
      <c r="S46" s="444"/>
      <c r="T46" s="444"/>
      <c r="U46" s="444"/>
      <c r="V46" s="444"/>
      <c r="W46" s="444"/>
      <c r="X46" s="444"/>
      <c r="Y46" s="444"/>
      <c r="Z46" s="444"/>
      <c r="AA46" s="444"/>
      <c r="AB46" s="444"/>
      <c r="AC46" s="444"/>
      <c r="AD46" s="444"/>
      <c r="AE46" s="444"/>
      <c r="AF46" s="444"/>
      <c r="AG46" s="444"/>
      <c r="AH46" s="444"/>
      <c r="AI46" s="444"/>
      <c r="AJ46" s="444"/>
      <c r="AK46" s="444"/>
      <c r="AL46" s="444"/>
      <c r="AM46" s="444"/>
      <c r="AN46" s="444"/>
      <c r="AO46" s="444"/>
      <c r="AP46" s="444"/>
      <c r="AQ46" s="444"/>
      <c r="AR46" s="444"/>
      <c r="AS46" s="444"/>
      <c r="AT46" s="444"/>
      <c r="AU46" s="444"/>
      <c r="AV46" s="444"/>
      <c r="AW46" s="444"/>
      <c r="AX46" s="444"/>
    </row>
    <row r="47" spans="2:50">
      <c r="B47" s="442" t="s">
        <v>65</v>
      </c>
      <c r="C47" s="443"/>
      <c r="D47" s="443"/>
      <c r="E47" s="443"/>
      <c r="F47" s="443"/>
      <c r="G47" s="576"/>
      <c r="H47" s="577"/>
      <c r="I47" s="577"/>
      <c r="J47" s="577"/>
      <c r="K47" s="577"/>
      <c r="L47" s="577"/>
      <c r="M47" s="577"/>
      <c r="N47" s="577"/>
      <c r="O47" s="577"/>
      <c r="P47" s="577"/>
      <c r="Q47" s="577"/>
      <c r="R47" s="577"/>
      <c r="S47" s="577"/>
      <c r="T47" s="577"/>
      <c r="U47" s="577"/>
      <c r="V47" s="577"/>
      <c r="W47" s="577"/>
      <c r="X47" s="577"/>
      <c r="Y47" s="577"/>
      <c r="Z47" s="577"/>
      <c r="AA47" s="577"/>
      <c r="AB47" s="577"/>
      <c r="AC47" s="577"/>
      <c r="AD47" s="577"/>
      <c r="AE47" s="577"/>
      <c r="AF47" s="577"/>
      <c r="AG47" s="577"/>
      <c r="AH47" s="577"/>
      <c r="AI47" s="577"/>
      <c r="AJ47" s="577"/>
      <c r="AK47" s="577"/>
      <c r="AL47" s="577"/>
      <c r="AM47" s="577"/>
      <c r="AN47" s="577"/>
      <c r="AO47" s="577"/>
      <c r="AP47" s="577"/>
      <c r="AQ47" s="577"/>
      <c r="AR47" s="577"/>
      <c r="AS47" s="577"/>
      <c r="AT47" s="577"/>
      <c r="AU47" s="577"/>
      <c r="AV47" s="577"/>
      <c r="AW47" s="577"/>
      <c r="AX47" s="577"/>
    </row>
    <row r="48" spans="2:50">
      <c r="B48" s="585"/>
      <c r="C48" s="586"/>
      <c r="D48" s="586"/>
      <c r="E48" s="586"/>
      <c r="F48" s="586"/>
      <c r="G48" s="579"/>
      <c r="H48" s="580"/>
      <c r="I48" s="580"/>
      <c r="J48" s="580"/>
      <c r="K48" s="580"/>
      <c r="L48" s="580"/>
      <c r="M48" s="580"/>
      <c r="N48" s="580"/>
      <c r="O48" s="580"/>
      <c r="P48" s="580"/>
      <c r="Q48" s="580"/>
      <c r="R48" s="580"/>
      <c r="S48" s="580"/>
      <c r="T48" s="580"/>
      <c r="U48" s="580"/>
      <c r="V48" s="580"/>
      <c r="W48" s="580"/>
      <c r="X48" s="580"/>
      <c r="Y48" s="580"/>
      <c r="Z48" s="580"/>
      <c r="AA48" s="580"/>
      <c r="AB48" s="580"/>
      <c r="AC48" s="580"/>
      <c r="AD48" s="580"/>
      <c r="AE48" s="580"/>
      <c r="AF48" s="580"/>
      <c r="AG48" s="580"/>
      <c r="AH48" s="580"/>
      <c r="AI48" s="580"/>
      <c r="AJ48" s="580"/>
      <c r="AK48" s="580"/>
      <c r="AL48" s="580"/>
      <c r="AM48" s="580"/>
      <c r="AN48" s="580"/>
      <c r="AO48" s="580"/>
      <c r="AP48" s="580"/>
      <c r="AQ48" s="580"/>
      <c r="AR48" s="580"/>
      <c r="AS48" s="580"/>
      <c r="AT48" s="580"/>
      <c r="AU48" s="580"/>
      <c r="AV48" s="580"/>
      <c r="AW48" s="580"/>
      <c r="AX48" s="580"/>
    </row>
    <row r="49" spans="2:50">
      <c r="B49" s="442" t="s">
        <v>66</v>
      </c>
      <c r="C49" s="443"/>
      <c r="D49" s="443"/>
      <c r="E49" s="443"/>
      <c r="F49" s="443"/>
      <c r="G49" s="579"/>
      <c r="H49" s="580"/>
      <c r="I49" s="580"/>
      <c r="J49" s="580"/>
      <c r="K49" s="580"/>
      <c r="L49" s="580"/>
      <c r="M49" s="580"/>
      <c r="N49" s="580"/>
      <c r="O49" s="580"/>
      <c r="P49" s="580"/>
      <c r="Q49" s="580"/>
      <c r="R49" s="580"/>
      <c r="S49" s="580"/>
      <c r="T49" s="580"/>
      <c r="U49" s="580"/>
      <c r="V49" s="580"/>
      <c r="W49" s="580"/>
      <c r="X49" s="580"/>
      <c r="Y49" s="580"/>
      <c r="Z49" s="580"/>
      <c r="AA49" s="580"/>
      <c r="AB49" s="580"/>
      <c r="AC49" s="580"/>
      <c r="AD49" s="580"/>
      <c r="AE49" s="580"/>
      <c r="AF49" s="580"/>
      <c r="AG49" s="580"/>
      <c r="AH49" s="580"/>
      <c r="AI49" s="580"/>
      <c r="AJ49" s="580"/>
      <c r="AK49" s="580"/>
      <c r="AL49" s="580"/>
      <c r="AM49" s="580"/>
      <c r="AN49" s="580"/>
      <c r="AO49" s="580"/>
      <c r="AP49" s="580"/>
      <c r="AQ49" s="580"/>
      <c r="AR49" s="580"/>
      <c r="AS49" s="580"/>
      <c r="AT49" s="580"/>
      <c r="AU49" s="580"/>
      <c r="AV49" s="580"/>
      <c r="AW49" s="580"/>
      <c r="AX49" s="580"/>
    </row>
    <row r="50" spans="2:50">
      <c r="B50" s="587"/>
      <c r="C50" s="588"/>
      <c r="D50" s="588"/>
      <c r="E50" s="588"/>
      <c r="F50" s="588"/>
      <c r="G50" s="582"/>
      <c r="H50" s="583"/>
      <c r="I50" s="583"/>
      <c r="J50" s="583"/>
      <c r="K50" s="583"/>
      <c r="L50" s="583"/>
      <c r="M50" s="583"/>
      <c r="N50" s="583"/>
      <c r="O50" s="583"/>
      <c r="P50" s="583"/>
      <c r="Q50" s="583"/>
      <c r="R50" s="583"/>
      <c r="S50" s="583"/>
      <c r="T50" s="583"/>
      <c r="U50" s="583"/>
      <c r="V50" s="583"/>
      <c r="W50" s="583"/>
      <c r="X50" s="583"/>
      <c r="Y50" s="583"/>
      <c r="Z50" s="583"/>
      <c r="AA50" s="583"/>
      <c r="AB50" s="583"/>
      <c r="AC50" s="583"/>
      <c r="AD50" s="583"/>
      <c r="AE50" s="583"/>
      <c r="AF50" s="583"/>
      <c r="AG50" s="583"/>
      <c r="AH50" s="583"/>
      <c r="AI50" s="583"/>
      <c r="AJ50" s="583"/>
      <c r="AK50" s="583"/>
      <c r="AL50" s="583"/>
      <c r="AM50" s="583"/>
      <c r="AN50" s="583"/>
      <c r="AO50" s="583"/>
      <c r="AP50" s="583"/>
      <c r="AQ50" s="583"/>
      <c r="AR50" s="583"/>
      <c r="AS50" s="583"/>
      <c r="AT50" s="583"/>
      <c r="AU50" s="583"/>
      <c r="AV50" s="583"/>
      <c r="AW50" s="583"/>
      <c r="AX50" s="583"/>
    </row>
    <row r="51" spans="2:50" ht="6" customHeight="1">
      <c r="B51" s="444"/>
      <c r="C51" s="444"/>
      <c r="D51" s="444"/>
      <c r="E51" s="444"/>
      <c r="F51" s="444"/>
      <c r="G51" s="444"/>
      <c r="H51" s="444"/>
      <c r="I51" s="444"/>
      <c r="J51" s="444"/>
      <c r="K51" s="444"/>
      <c r="L51" s="444"/>
      <c r="M51" s="444"/>
      <c r="N51" s="444"/>
      <c r="O51" s="444"/>
      <c r="P51" s="444"/>
      <c r="Q51" s="444"/>
      <c r="R51" s="444"/>
      <c r="S51" s="444"/>
      <c r="T51" s="444"/>
      <c r="U51" s="444"/>
      <c r="V51" s="444"/>
      <c r="W51" s="444"/>
      <c r="X51" s="444"/>
      <c r="Y51" s="444"/>
      <c r="Z51" s="444"/>
      <c r="AA51" s="444"/>
      <c r="AB51" s="444"/>
      <c r="AC51" s="444"/>
      <c r="AD51" s="444"/>
      <c r="AE51" s="444"/>
      <c r="AF51" s="444"/>
      <c r="AG51" s="444"/>
      <c r="AH51" s="444"/>
      <c r="AI51" s="444"/>
      <c r="AJ51" s="444"/>
      <c r="AK51" s="444"/>
      <c r="AL51" s="444"/>
      <c r="AM51" s="444"/>
      <c r="AN51" s="444"/>
      <c r="AO51" s="444"/>
      <c r="AP51" s="444"/>
      <c r="AQ51" s="444"/>
      <c r="AR51" s="444"/>
      <c r="AS51" s="444"/>
      <c r="AT51" s="444"/>
      <c r="AU51" s="444"/>
      <c r="AV51" s="444"/>
      <c r="AW51" s="444"/>
      <c r="AX51" s="444"/>
    </row>
    <row r="52" spans="2:50">
      <c r="B52" s="442" t="s">
        <v>65</v>
      </c>
      <c r="C52" s="443"/>
      <c r="D52" s="443"/>
      <c r="E52" s="443"/>
      <c r="F52" s="443"/>
      <c r="G52" s="576"/>
      <c r="H52" s="577"/>
      <c r="I52" s="577"/>
      <c r="J52" s="577"/>
      <c r="K52" s="577"/>
      <c r="L52" s="577"/>
      <c r="M52" s="577"/>
      <c r="N52" s="577"/>
      <c r="O52" s="577"/>
      <c r="P52" s="577"/>
      <c r="Q52" s="577"/>
      <c r="R52" s="577"/>
      <c r="S52" s="577"/>
      <c r="T52" s="577"/>
      <c r="U52" s="577"/>
      <c r="V52" s="577"/>
      <c r="W52" s="577"/>
      <c r="X52" s="577"/>
      <c r="Y52" s="577"/>
      <c r="Z52" s="577"/>
      <c r="AA52" s="577"/>
      <c r="AB52" s="577"/>
      <c r="AC52" s="577"/>
      <c r="AD52" s="577"/>
      <c r="AE52" s="577"/>
      <c r="AF52" s="577"/>
      <c r="AG52" s="577"/>
      <c r="AH52" s="577"/>
      <c r="AI52" s="577"/>
      <c r="AJ52" s="577"/>
      <c r="AK52" s="577"/>
      <c r="AL52" s="577"/>
      <c r="AM52" s="577"/>
      <c r="AN52" s="577"/>
      <c r="AO52" s="577"/>
      <c r="AP52" s="577"/>
      <c r="AQ52" s="577"/>
      <c r="AR52" s="577"/>
      <c r="AS52" s="577"/>
      <c r="AT52" s="577"/>
      <c r="AU52" s="577"/>
      <c r="AV52" s="577"/>
      <c r="AW52" s="577"/>
      <c r="AX52" s="577"/>
    </row>
    <row r="53" spans="2:50">
      <c r="B53" s="585"/>
      <c r="C53" s="586"/>
      <c r="D53" s="586"/>
      <c r="E53" s="586"/>
      <c r="F53" s="586"/>
      <c r="G53" s="579"/>
      <c r="H53" s="580"/>
      <c r="I53" s="580"/>
      <c r="J53" s="580"/>
      <c r="K53" s="580"/>
      <c r="L53" s="580"/>
      <c r="M53" s="580"/>
      <c r="N53" s="580"/>
      <c r="O53" s="580"/>
      <c r="P53" s="580"/>
      <c r="Q53" s="580"/>
      <c r="R53" s="580"/>
      <c r="S53" s="580"/>
      <c r="T53" s="580"/>
      <c r="U53" s="580"/>
      <c r="V53" s="580"/>
      <c r="W53" s="580"/>
      <c r="X53" s="580"/>
      <c r="Y53" s="580"/>
      <c r="Z53" s="580"/>
      <c r="AA53" s="580"/>
      <c r="AB53" s="580"/>
      <c r="AC53" s="580"/>
      <c r="AD53" s="580"/>
      <c r="AE53" s="580"/>
      <c r="AF53" s="580"/>
      <c r="AG53" s="580"/>
      <c r="AH53" s="580"/>
      <c r="AI53" s="580"/>
      <c r="AJ53" s="580"/>
      <c r="AK53" s="580"/>
      <c r="AL53" s="580"/>
      <c r="AM53" s="580"/>
      <c r="AN53" s="580"/>
      <c r="AO53" s="580"/>
      <c r="AP53" s="580"/>
      <c r="AQ53" s="580"/>
      <c r="AR53" s="580"/>
      <c r="AS53" s="580"/>
      <c r="AT53" s="580"/>
      <c r="AU53" s="580"/>
      <c r="AV53" s="580"/>
      <c r="AW53" s="580"/>
      <c r="AX53" s="580"/>
    </row>
    <row r="54" spans="2:50">
      <c r="B54" s="442" t="s">
        <v>66</v>
      </c>
      <c r="C54" s="443"/>
      <c r="D54" s="443"/>
      <c r="E54" s="443"/>
      <c r="F54" s="443"/>
      <c r="G54" s="579"/>
      <c r="H54" s="580"/>
      <c r="I54" s="580"/>
      <c r="J54" s="580"/>
      <c r="K54" s="580"/>
      <c r="L54" s="580"/>
      <c r="M54" s="580"/>
      <c r="N54" s="580"/>
      <c r="O54" s="580"/>
      <c r="P54" s="580"/>
      <c r="Q54" s="580"/>
      <c r="R54" s="580"/>
      <c r="S54" s="580"/>
      <c r="T54" s="580"/>
      <c r="U54" s="580"/>
      <c r="V54" s="580"/>
      <c r="W54" s="580"/>
      <c r="X54" s="580"/>
      <c r="Y54" s="580"/>
      <c r="Z54" s="580"/>
      <c r="AA54" s="580"/>
      <c r="AB54" s="580"/>
      <c r="AC54" s="580"/>
      <c r="AD54" s="580"/>
      <c r="AE54" s="580"/>
      <c r="AF54" s="580"/>
      <c r="AG54" s="580"/>
      <c r="AH54" s="580"/>
      <c r="AI54" s="580"/>
      <c r="AJ54" s="580"/>
      <c r="AK54" s="580"/>
      <c r="AL54" s="580"/>
      <c r="AM54" s="580"/>
      <c r="AN54" s="580"/>
      <c r="AO54" s="580"/>
      <c r="AP54" s="580"/>
      <c r="AQ54" s="580"/>
      <c r="AR54" s="580"/>
      <c r="AS54" s="580"/>
      <c r="AT54" s="580"/>
      <c r="AU54" s="580"/>
      <c r="AV54" s="580"/>
      <c r="AW54" s="580"/>
      <c r="AX54" s="580"/>
    </row>
    <row r="55" spans="2:50">
      <c r="B55" s="587"/>
      <c r="C55" s="588"/>
      <c r="D55" s="588"/>
      <c r="E55" s="588"/>
      <c r="F55" s="588"/>
      <c r="G55" s="582"/>
      <c r="H55" s="583"/>
      <c r="I55" s="583"/>
      <c r="J55" s="583"/>
      <c r="K55" s="583"/>
      <c r="L55" s="583"/>
      <c r="M55" s="583"/>
      <c r="N55" s="583"/>
      <c r="O55" s="583"/>
      <c r="P55" s="583"/>
      <c r="Q55" s="583"/>
      <c r="R55" s="583"/>
      <c r="S55" s="583"/>
      <c r="T55" s="583"/>
      <c r="U55" s="583"/>
      <c r="V55" s="583"/>
      <c r="W55" s="583"/>
      <c r="X55" s="583"/>
      <c r="Y55" s="583"/>
      <c r="Z55" s="583"/>
      <c r="AA55" s="583"/>
      <c r="AB55" s="583"/>
      <c r="AC55" s="583"/>
      <c r="AD55" s="583"/>
      <c r="AE55" s="583"/>
      <c r="AF55" s="583"/>
      <c r="AG55" s="583"/>
      <c r="AH55" s="583"/>
      <c r="AI55" s="583"/>
      <c r="AJ55" s="583"/>
      <c r="AK55" s="583"/>
      <c r="AL55" s="583"/>
      <c r="AM55" s="583"/>
      <c r="AN55" s="583"/>
      <c r="AO55" s="583"/>
      <c r="AP55" s="583"/>
      <c r="AQ55" s="583"/>
      <c r="AR55" s="583"/>
      <c r="AS55" s="583"/>
      <c r="AT55" s="583"/>
      <c r="AU55" s="583"/>
      <c r="AV55" s="583"/>
      <c r="AW55" s="583"/>
      <c r="AX55" s="583"/>
    </row>
    <row r="56" spans="2:50" ht="8.25" customHeight="1">
      <c r="B56" s="444"/>
      <c r="C56" s="444"/>
      <c r="D56" s="444"/>
      <c r="E56" s="444"/>
      <c r="F56" s="444"/>
      <c r="G56" s="444"/>
      <c r="H56" s="444"/>
      <c r="I56" s="444"/>
      <c r="J56" s="444"/>
      <c r="K56" s="444"/>
      <c r="L56" s="444"/>
      <c r="M56" s="444"/>
      <c r="N56" s="444"/>
      <c r="O56" s="444"/>
      <c r="P56" s="444"/>
      <c r="Q56" s="444"/>
      <c r="R56" s="444"/>
      <c r="S56" s="444"/>
      <c r="T56" s="444"/>
      <c r="U56" s="444"/>
      <c r="V56" s="444"/>
      <c r="W56" s="444"/>
      <c r="X56" s="444"/>
      <c r="Y56" s="444"/>
      <c r="Z56" s="444"/>
      <c r="AA56" s="444"/>
      <c r="AB56" s="444"/>
      <c r="AC56" s="444"/>
      <c r="AD56" s="444"/>
      <c r="AE56" s="444"/>
      <c r="AF56" s="444"/>
      <c r="AG56" s="444"/>
      <c r="AH56" s="444"/>
      <c r="AI56" s="444"/>
      <c r="AJ56" s="444"/>
      <c r="AK56" s="444"/>
      <c r="AL56" s="444"/>
      <c r="AM56" s="444"/>
      <c r="AN56" s="444"/>
      <c r="AO56" s="444"/>
      <c r="AP56" s="444"/>
      <c r="AQ56" s="444"/>
      <c r="AR56" s="444"/>
      <c r="AS56" s="444"/>
      <c r="AT56" s="444"/>
      <c r="AU56" s="444"/>
      <c r="AV56" s="444"/>
      <c r="AW56" s="444"/>
      <c r="AX56" s="444"/>
    </row>
    <row r="57" spans="2:50">
      <c r="B57" s="442" t="s">
        <v>65</v>
      </c>
      <c r="C57" s="443"/>
      <c r="D57" s="443"/>
      <c r="E57" s="443"/>
      <c r="F57" s="443"/>
      <c r="G57" s="576"/>
      <c r="H57" s="577"/>
      <c r="I57" s="577"/>
      <c r="J57" s="577"/>
      <c r="K57" s="577"/>
      <c r="L57" s="577"/>
      <c r="M57" s="577"/>
      <c r="N57" s="577"/>
      <c r="O57" s="577"/>
      <c r="P57" s="577"/>
      <c r="Q57" s="577"/>
      <c r="R57" s="577"/>
      <c r="S57" s="577"/>
      <c r="T57" s="577"/>
      <c r="U57" s="577"/>
      <c r="V57" s="577"/>
      <c r="W57" s="577"/>
      <c r="X57" s="577"/>
      <c r="Y57" s="577"/>
      <c r="Z57" s="577"/>
      <c r="AA57" s="577"/>
      <c r="AB57" s="577"/>
      <c r="AC57" s="577"/>
      <c r="AD57" s="577"/>
      <c r="AE57" s="577"/>
      <c r="AF57" s="577"/>
      <c r="AG57" s="577"/>
      <c r="AH57" s="577"/>
      <c r="AI57" s="577"/>
      <c r="AJ57" s="577"/>
      <c r="AK57" s="577"/>
      <c r="AL57" s="577"/>
      <c r="AM57" s="577"/>
      <c r="AN57" s="577"/>
      <c r="AO57" s="577"/>
      <c r="AP57" s="577"/>
      <c r="AQ57" s="577"/>
      <c r="AR57" s="577"/>
      <c r="AS57" s="577"/>
      <c r="AT57" s="577"/>
      <c r="AU57" s="577"/>
      <c r="AV57" s="577"/>
      <c r="AW57" s="577"/>
      <c r="AX57" s="577"/>
    </row>
    <row r="58" spans="2:50">
      <c r="B58" s="585"/>
      <c r="C58" s="586"/>
      <c r="D58" s="586"/>
      <c r="E58" s="586"/>
      <c r="F58" s="586"/>
      <c r="G58" s="579"/>
      <c r="H58" s="580"/>
      <c r="I58" s="580"/>
      <c r="J58" s="580"/>
      <c r="K58" s="580"/>
      <c r="L58" s="580"/>
      <c r="M58" s="580"/>
      <c r="N58" s="580"/>
      <c r="O58" s="580"/>
      <c r="P58" s="580"/>
      <c r="Q58" s="580"/>
      <c r="R58" s="580"/>
      <c r="S58" s="580"/>
      <c r="T58" s="580"/>
      <c r="U58" s="580"/>
      <c r="V58" s="580"/>
      <c r="W58" s="580"/>
      <c r="X58" s="580"/>
      <c r="Y58" s="580"/>
      <c r="Z58" s="580"/>
      <c r="AA58" s="580"/>
      <c r="AB58" s="580"/>
      <c r="AC58" s="580"/>
      <c r="AD58" s="580"/>
      <c r="AE58" s="580"/>
      <c r="AF58" s="580"/>
      <c r="AG58" s="580"/>
      <c r="AH58" s="580"/>
      <c r="AI58" s="580"/>
      <c r="AJ58" s="580"/>
      <c r="AK58" s="580"/>
      <c r="AL58" s="580"/>
      <c r="AM58" s="580"/>
      <c r="AN58" s="580"/>
      <c r="AO58" s="580"/>
      <c r="AP58" s="580"/>
      <c r="AQ58" s="580"/>
      <c r="AR58" s="580"/>
      <c r="AS58" s="580"/>
      <c r="AT58" s="580"/>
      <c r="AU58" s="580"/>
      <c r="AV58" s="580"/>
      <c r="AW58" s="580"/>
      <c r="AX58" s="580"/>
    </row>
    <row r="59" spans="2:50">
      <c r="B59" s="442" t="s">
        <v>66</v>
      </c>
      <c r="C59" s="443"/>
      <c r="D59" s="443"/>
      <c r="E59" s="443"/>
      <c r="F59" s="443"/>
      <c r="G59" s="579"/>
      <c r="H59" s="580"/>
      <c r="I59" s="580"/>
      <c r="J59" s="580"/>
      <c r="K59" s="580"/>
      <c r="L59" s="580"/>
      <c r="M59" s="580"/>
      <c r="N59" s="580"/>
      <c r="O59" s="580"/>
      <c r="P59" s="580"/>
      <c r="Q59" s="580"/>
      <c r="R59" s="580"/>
      <c r="S59" s="580"/>
      <c r="T59" s="580"/>
      <c r="U59" s="580"/>
      <c r="V59" s="580"/>
      <c r="W59" s="580"/>
      <c r="X59" s="580"/>
      <c r="Y59" s="580"/>
      <c r="Z59" s="580"/>
      <c r="AA59" s="580"/>
      <c r="AB59" s="580"/>
      <c r="AC59" s="580"/>
      <c r="AD59" s="580"/>
      <c r="AE59" s="580"/>
      <c r="AF59" s="580"/>
      <c r="AG59" s="580"/>
      <c r="AH59" s="580"/>
      <c r="AI59" s="580"/>
      <c r="AJ59" s="580"/>
      <c r="AK59" s="580"/>
      <c r="AL59" s="580"/>
      <c r="AM59" s="580"/>
      <c r="AN59" s="580"/>
      <c r="AO59" s="580"/>
      <c r="AP59" s="580"/>
      <c r="AQ59" s="580"/>
      <c r="AR59" s="580"/>
      <c r="AS59" s="580"/>
      <c r="AT59" s="580"/>
      <c r="AU59" s="580"/>
      <c r="AV59" s="580"/>
      <c r="AW59" s="580"/>
      <c r="AX59" s="580"/>
    </row>
    <row r="60" spans="2:50">
      <c r="B60" s="587"/>
      <c r="C60" s="588"/>
      <c r="D60" s="588"/>
      <c r="E60" s="588"/>
      <c r="F60" s="588"/>
      <c r="G60" s="582"/>
      <c r="H60" s="583"/>
      <c r="I60" s="583"/>
      <c r="J60" s="583"/>
      <c r="K60" s="583"/>
      <c r="L60" s="583"/>
      <c r="M60" s="583"/>
      <c r="N60" s="583"/>
      <c r="O60" s="583"/>
      <c r="P60" s="583"/>
      <c r="Q60" s="583"/>
      <c r="R60" s="583"/>
      <c r="S60" s="583"/>
      <c r="T60" s="583"/>
      <c r="U60" s="583"/>
      <c r="V60" s="583"/>
      <c r="W60" s="583"/>
      <c r="X60" s="583"/>
      <c r="Y60" s="583"/>
      <c r="Z60" s="583"/>
      <c r="AA60" s="583"/>
      <c r="AB60" s="583"/>
      <c r="AC60" s="583"/>
      <c r="AD60" s="583"/>
      <c r="AE60" s="583"/>
      <c r="AF60" s="583"/>
      <c r="AG60" s="583"/>
      <c r="AH60" s="583"/>
      <c r="AI60" s="583"/>
      <c r="AJ60" s="583"/>
      <c r="AK60" s="583"/>
      <c r="AL60" s="583"/>
      <c r="AM60" s="583"/>
      <c r="AN60" s="583"/>
      <c r="AO60" s="583"/>
      <c r="AP60" s="583"/>
      <c r="AQ60" s="583"/>
      <c r="AR60" s="583"/>
      <c r="AS60" s="583"/>
      <c r="AT60" s="583"/>
      <c r="AU60" s="583"/>
      <c r="AV60" s="583"/>
      <c r="AW60" s="583"/>
      <c r="AX60" s="583"/>
    </row>
  </sheetData>
  <sheetProtection sheet="1" objects="1" scenarios="1"/>
  <mergeCells count="35">
    <mergeCell ref="G52:AX55"/>
    <mergeCell ref="B53:F53"/>
    <mergeCell ref="B55:F55"/>
    <mergeCell ref="G57:AX60"/>
    <mergeCell ref="B58:F58"/>
    <mergeCell ref="B60:F60"/>
    <mergeCell ref="G42:AX45"/>
    <mergeCell ref="B43:F43"/>
    <mergeCell ref="B45:F45"/>
    <mergeCell ref="G47:AX50"/>
    <mergeCell ref="B48:F48"/>
    <mergeCell ref="B50:F50"/>
    <mergeCell ref="G32:AX35"/>
    <mergeCell ref="B33:F33"/>
    <mergeCell ref="B35:F35"/>
    <mergeCell ref="G37:AX40"/>
    <mergeCell ref="B38:F38"/>
    <mergeCell ref="B40:F40"/>
    <mergeCell ref="G22:AX25"/>
    <mergeCell ref="B23:F23"/>
    <mergeCell ref="B25:F25"/>
    <mergeCell ref="G27:AX30"/>
    <mergeCell ref="B28:F28"/>
    <mergeCell ref="B30:F30"/>
    <mergeCell ref="G12:AX15"/>
    <mergeCell ref="B13:F13"/>
    <mergeCell ref="B15:F15"/>
    <mergeCell ref="G17:AX20"/>
    <mergeCell ref="B18:F18"/>
    <mergeCell ref="B20:F20"/>
    <mergeCell ref="AV2:AX2"/>
    <mergeCell ref="G7:AX10"/>
    <mergeCell ref="B8:F8"/>
    <mergeCell ref="B10:F10"/>
    <mergeCell ref="L4:AX5"/>
  </mergeCells>
  <conditionalFormatting sqref="C2:C4 AV2:AX3 Y2:Y3">
    <cfRule type="expression" dxfId="3" priority="4" stopIfTrue="1">
      <formula>#REF!=0</formula>
    </cfRule>
  </conditionalFormatting>
  <conditionalFormatting sqref="B8:F8 B10:F10 G7:AX10 B13:F13 B15:F15 G12:AX15 B18:F18 B20:F20 G17:AX20 B23:F23 B25:F25 G22:AX25 B28:F28 B30:F30 G27:AX30 B33:F33 B35:F35 G32:AX35 B38:F38 B40:F40 G37:AX40 B43:F43 B45:F45 G42:AX45 B48:F48 B50:F50 G47:AX50">
    <cfRule type="expression" dxfId="2" priority="3" stopIfTrue="1">
      <formula>B7&lt;&gt;""</formula>
    </cfRule>
  </conditionalFormatting>
  <conditionalFormatting sqref="B53:F53 B55:F55 G52:AX55">
    <cfRule type="expression" dxfId="1" priority="2" stopIfTrue="1">
      <formula>B52&lt;&gt;""</formula>
    </cfRule>
  </conditionalFormatting>
  <conditionalFormatting sqref="B58:F58 B60:F60 G57:AX60">
    <cfRule type="expression" dxfId="0" priority="1" stopIfTrue="1">
      <formula>B57&lt;&gt;""</formula>
    </cfRule>
  </conditionalFormatting>
  <pageMargins left="0.7" right="0.7" top="0.78740157499999996" bottom="0.78740157499999996" header="0.3" footer="0.3"/>
  <pageSetup paperSize="9" scale="54" orientation="portrait" r:id="rId1"/>
</worksheet>
</file>

<file path=xl/worksheets/sheet7.xml><?xml version="1.0" encoding="utf-8"?>
<worksheet xmlns="http://schemas.openxmlformats.org/spreadsheetml/2006/main" xmlns:r="http://schemas.openxmlformats.org/officeDocument/2006/relationships">
  <sheetPr>
    <tabColor rgb="FF00B050"/>
  </sheetPr>
  <dimension ref="A1:BH303"/>
  <sheetViews>
    <sheetView workbookViewId="0">
      <selection activeCell="C11" sqref="C11"/>
    </sheetView>
  </sheetViews>
  <sheetFormatPr baseColWidth="10" defaultColWidth="11.42578125" defaultRowHeight="12.75"/>
  <cols>
    <col min="1" max="1" width="4" style="451" customWidth="1"/>
    <col min="2" max="2" width="20.28515625" style="16" customWidth="1"/>
    <col min="3" max="3" width="15.85546875" style="16" customWidth="1"/>
    <col min="4" max="4" width="10.85546875" style="16" customWidth="1"/>
    <col min="5" max="5" width="15.7109375" style="16" customWidth="1"/>
    <col min="6" max="6" width="2.85546875" style="451" customWidth="1"/>
    <col min="7" max="7" width="3" style="451" customWidth="1"/>
    <col min="8" max="8" width="11.7109375" style="435" customWidth="1"/>
    <col min="9" max="12" width="3.28515625" style="451" customWidth="1"/>
    <col min="13" max="13" width="4" style="451" customWidth="1"/>
    <col min="14" max="14" width="3.28515625" style="451" customWidth="1"/>
    <col min="15" max="16" width="5.7109375" style="451" customWidth="1"/>
    <col min="17" max="20" width="3.28515625" style="247" customWidth="1"/>
    <col min="21" max="21" width="25.28515625" style="435" customWidth="1"/>
    <col min="22" max="25" width="3.28515625" style="451" customWidth="1"/>
    <col min="26" max="26" width="4.42578125" style="451" customWidth="1"/>
    <col min="27" max="27" width="3.28515625" style="451" customWidth="1"/>
    <col min="28" max="29" width="5.7109375" style="451" customWidth="1"/>
    <col min="30" max="33" width="3.28515625" style="247" customWidth="1"/>
    <col min="34" max="34" width="25.28515625" style="435" customWidth="1"/>
    <col min="35" max="38" width="3.28515625" style="451" customWidth="1"/>
    <col min="39" max="39" width="4" style="451" customWidth="1"/>
    <col min="40" max="40" width="3.28515625" style="451" customWidth="1"/>
    <col min="41" max="42" width="5.7109375" style="451" customWidth="1"/>
    <col min="43" max="46" width="3.28515625" style="247" customWidth="1"/>
    <col min="47" max="47" width="25.28515625" style="435" customWidth="1"/>
    <col min="48" max="51" width="3.28515625" style="451" customWidth="1"/>
    <col min="52" max="52" width="4.140625" style="451" customWidth="1"/>
    <col min="53" max="53" width="3.28515625" style="451" customWidth="1"/>
    <col min="54" max="55" width="5.7109375" style="451" customWidth="1"/>
    <col min="56" max="58" width="3.28515625" style="247" customWidth="1"/>
    <col min="59" max="59" width="3.28515625" style="451" customWidth="1"/>
    <col min="60" max="60" width="25.28515625" style="435" customWidth="1"/>
    <col min="61" max="272" width="11.42578125" style="16"/>
    <col min="273" max="273" width="4" style="16" customWidth="1"/>
    <col min="274" max="274" width="20.28515625" style="16" customWidth="1"/>
    <col min="275" max="275" width="15.85546875" style="16" customWidth="1"/>
    <col min="276" max="276" width="10.85546875" style="16" customWidth="1"/>
    <col min="277" max="277" width="15.7109375" style="16" customWidth="1"/>
    <col min="278" max="278" width="2.85546875" style="16" customWidth="1"/>
    <col min="279" max="279" width="3" style="16" customWidth="1"/>
    <col min="280" max="280" width="11.7109375" style="16" customWidth="1"/>
    <col min="281" max="286" width="3.28515625" style="16" customWidth="1"/>
    <col min="287" max="288" width="5.7109375" style="16" customWidth="1"/>
    <col min="289" max="289" width="25.28515625" style="16" customWidth="1"/>
    <col min="290" max="295" width="3.28515625" style="16" customWidth="1"/>
    <col min="296" max="297" width="5.7109375" style="16" customWidth="1"/>
    <col min="298" max="298" width="25.28515625" style="16" customWidth="1"/>
    <col min="299" max="304" width="3.28515625" style="16" customWidth="1"/>
    <col min="305" max="306" width="5.7109375" style="16" customWidth="1"/>
    <col min="307" max="307" width="25.28515625" style="16" customWidth="1"/>
    <col min="308" max="313" width="3.28515625" style="16" customWidth="1"/>
    <col min="314" max="315" width="5.7109375" style="16" customWidth="1"/>
    <col min="316" max="316" width="25.28515625" style="16" customWidth="1"/>
    <col min="317" max="528" width="11.42578125" style="16"/>
    <col min="529" max="529" width="4" style="16" customWidth="1"/>
    <col min="530" max="530" width="20.28515625" style="16" customWidth="1"/>
    <col min="531" max="531" width="15.85546875" style="16" customWidth="1"/>
    <col min="532" max="532" width="10.85546875" style="16" customWidth="1"/>
    <col min="533" max="533" width="15.7109375" style="16" customWidth="1"/>
    <col min="534" max="534" width="2.85546875" style="16" customWidth="1"/>
    <col min="535" max="535" width="3" style="16" customWidth="1"/>
    <col min="536" max="536" width="11.7109375" style="16" customWidth="1"/>
    <col min="537" max="542" width="3.28515625" style="16" customWidth="1"/>
    <col min="543" max="544" width="5.7109375" style="16" customWidth="1"/>
    <col min="545" max="545" width="25.28515625" style="16" customWidth="1"/>
    <col min="546" max="551" width="3.28515625" style="16" customWidth="1"/>
    <col min="552" max="553" width="5.7109375" style="16" customWidth="1"/>
    <col min="554" max="554" width="25.28515625" style="16" customWidth="1"/>
    <col min="555" max="560" width="3.28515625" style="16" customWidth="1"/>
    <col min="561" max="562" width="5.7109375" style="16" customWidth="1"/>
    <col min="563" max="563" width="25.28515625" style="16" customWidth="1"/>
    <col min="564" max="569" width="3.28515625" style="16" customWidth="1"/>
    <col min="570" max="571" width="5.7109375" style="16" customWidth="1"/>
    <col min="572" max="572" width="25.28515625" style="16" customWidth="1"/>
    <col min="573" max="784" width="11.42578125" style="16"/>
    <col min="785" max="785" width="4" style="16" customWidth="1"/>
    <col min="786" max="786" width="20.28515625" style="16" customWidth="1"/>
    <col min="787" max="787" width="15.85546875" style="16" customWidth="1"/>
    <col min="788" max="788" width="10.85546875" style="16" customWidth="1"/>
    <col min="789" max="789" width="15.7109375" style="16" customWidth="1"/>
    <col min="790" max="790" width="2.85546875" style="16" customWidth="1"/>
    <col min="791" max="791" width="3" style="16" customWidth="1"/>
    <col min="792" max="792" width="11.7109375" style="16" customWidth="1"/>
    <col min="793" max="798" width="3.28515625" style="16" customWidth="1"/>
    <col min="799" max="800" width="5.7109375" style="16" customWidth="1"/>
    <col min="801" max="801" width="25.28515625" style="16" customWidth="1"/>
    <col min="802" max="807" width="3.28515625" style="16" customWidth="1"/>
    <col min="808" max="809" width="5.7109375" style="16" customWidth="1"/>
    <col min="810" max="810" width="25.28515625" style="16" customWidth="1"/>
    <col min="811" max="816" width="3.28515625" style="16" customWidth="1"/>
    <col min="817" max="818" width="5.7109375" style="16" customWidth="1"/>
    <col min="819" max="819" width="25.28515625" style="16" customWidth="1"/>
    <col min="820" max="825" width="3.28515625" style="16" customWidth="1"/>
    <col min="826" max="827" width="5.7109375" style="16" customWidth="1"/>
    <col min="828" max="828" width="25.28515625" style="16" customWidth="1"/>
    <col min="829" max="1040" width="11.42578125" style="16"/>
    <col min="1041" max="1041" width="4" style="16" customWidth="1"/>
    <col min="1042" max="1042" width="20.28515625" style="16" customWidth="1"/>
    <col min="1043" max="1043" width="15.85546875" style="16" customWidth="1"/>
    <col min="1044" max="1044" width="10.85546875" style="16" customWidth="1"/>
    <col min="1045" max="1045" width="15.7109375" style="16" customWidth="1"/>
    <col min="1046" max="1046" width="2.85546875" style="16" customWidth="1"/>
    <col min="1047" max="1047" width="3" style="16" customWidth="1"/>
    <col min="1048" max="1048" width="11.7109375" style="16" customWidth="1"/>
    <col min="1049" max="1054" width="3.28515625" style="16" customWidth="1"/>
    <col min="1055" max="1056" width="5.7109375" style="16" customWidth="1"/>
    <col min="1057" max="1057" width="25.28515625" style="16" customWidth="1"/>
    <col min="1058" max="1063" width="3.28515625" style="16" customWidth="1"/>
    <col min="1064" max="1065" width="5.7109375" style="16" customWidth="1"/>
    <col min="1066" max="1066" width="25.28515625" style="16" customWidth="1"/>
    <col min="1067" max="1072" width="3.28515625" style="16" customWidth="1"/>
    <col min="1073" max="1074" width="5.7109375" style="16" customWidth="1"/>
    <col min="1075" max="1075" width="25.28515625" style="16" customWidth="1"/>
    <col min="1076" max="1081" width="3.28515625" style="16" customWidth="1"/>
    <col min="1082" max="1083" width="5.7109375" style="16" customWidth="1"/>
    <col min="1084" max="1084" width="25.28515625" style="16" customWidth="1"/>
    <col min="1085" max="1296" width="11.42578125" style="16"/>
    <col min="1297" max="1297" width="4" style="16" customWidth="1"/>
    <col min="1298" max="1298" width="20.28515625" style="16" customWidth="1"/>
    <col min="1299" max="1299" width="15.85546875" style="16" customWidth="1"/>
    <col min="1300" max="1300" width="10.85546875" style="16" customWidth="1"/>
    <col min="1301" max="1301" width="15.7109375" style="16" customWidth="1"/>
    <col min="1302" max="1302" width="2.85546875" style="16" customWidth="1"/>
    <col min="1303" max="1303" width="3" style="16" customWidth="1"/>
    <col min="1304" max="1304" width="11.7109375" style="16" customWidth="1"/>
    <col min="1305" max="1310" width="3.28515625" style="16" customWidth="1"/>
    <col min="1311" max="1312" width="5.7109375" style="16" customWidth="1"/>
    <col min="1313" max="1313" width="25.28515625" style="16" customWidth="1"/>
    <col min="1314" max="1319" width="3.28515625" style="16" customWidth="1"/>
    <col min="1320" max="1321" width="5.7109375" style="16" customWidth="1"/>
    <col min="1322" max="1322" width="25.28515625" style="16" customWidth="1"/>
    <col min="1323" max="1328" width="3.28515625" style="16" customWidth="1"/>
    <col min="1329" max="1330" width="5.7109375" style="16" customWidth="1"/>
    <col min="1331" max="1331" width="25.28515625" style="16" customWidth="1"/>
    <col min="1332" max="1337" width="3.28515625" style="16" customWidth="1"/>
    <col min="1338" max="1339" width="5.7109375" style="16" customWidth="1"/>
    <col min="1340" max="1340" width="25.28515625" style="16" customWidth="1"/>
    <col min="1341" max="1552" width="11.42578125" style="16"/>
    <col min="1553" max="1553" width="4" style="16" customWidth="1"/>
    <col min="1554" max="1554" width="20.28515625" style="16" customWidth="1"/>
    <col min="1555" max="1555" width="15.85546875" style="16" customWidth="1"/>
    <col min="1556" max="1556" width="10.85546875" style="16" customWidth="1"/>
    <col min="1557" max="1557" width="15.7109375" style="16" customWidth="1"/>
    <col min="1558" max="1558" width="2.85546875" style="16" customWidth="1"/>
    <col min="1559" max="1559" width="3" style="16" customWidth="1"/>
    <col min="1560" max="1560" width="11.7109375" style="16" customWidth="1"/>
    <col min="1561" max="1566" width="3.28515625" style="16" customWidth="1"/>
    <col min="1567" max="1568" width="5.7109375" style="16" customWidth="1"/>
    <col min="1569" max="1569" width="25.28515625" style="16" customWidth="1"/>
    <col min="1570" max="1575" width="3.28515625" style="16" customWidth="1"/>
    <col min="1576" max="1577" width="5.7109375" style="16" customWidth="1"/>
    <col min="1578" max="1578" width="25.28515625" style="16" customWidth="1"/>
    <col min="1579" max="1584" width="3.28515625" style="16" customWidth="1"/>
    <col min="1585" max="1586" width="5.7109375" style="16" customWidth="1"/>
    <col min="1587" max="1587" width="25.28515625" style="16" customWidth="1"/>
    <col min="1588" max="1593" width="3.28515625" style="16" customWidth="1"/>
    <col min="1594" max="1595" width="5.7109375" style="16" customWidth="1"/>
    <col min="1596" max="1596" width="25.28515625" style="16" customWidth="1"/>
    <col min="1597" max="1808" width="11.42578125" style="16"/>
    <col min="1809" max="1809" width="4" style="16" customWidth="1"/>
    <col min="1810" max="1810" width="20.28515625" style="16" customWidth="1"/>
    <col min="1811" max="1811" width="15.85546875" style="16" customWidth="1"/>
    <col min="1812" max="1812" width="10.85546875" style="16" customWidth="1"/>
    <col min="1813" max="1813" width="15.7109375" style="16" customWidth="1"/>
    <col min="1814" max="1814" width="2.85546875" style="16" customWidth="1"/>
    <col min="1815" max="1815" width="3" style="16" customWidth="1"/>
    <col min="1816" max="1816" width="11.7109375" style="16" customWidth="1"/>
    <col min="1817" max="1822" width="3.28515625" style="16" customWidth="1"/>
    <col min="1823" max="1824" width="5.7109375" style="16" customWidth="1"/>
    <col min="1825" max="1825" width="25.28515625" style="16" customWidth="1"/>
    <col min="1826" max="1831" width="3.28515625" style="16" customWidth="1"/>
    <col min="1832" max="1833" width="5.7109375" style="16" customWidth="1"/>
    <col min="1834" max="1834" width="25.28515625" style="16" customWidth="1"/>
    <col min="1835" max="1840" width="3.28515625" style="16" customWidth="1"/>
    <col min="1841" max="1842" width="5.7109375" style="16" customWidth="1"/>
    <col min="1843" max="1843" width="25.28515625" style="16" customWidth="1"/>
    <col min="1844" max="1849" width="3.28515625" style="16" customWidth="1"/>
    <col min="1850" max="1851" width="5.7109375" style="16" customWidth="1"/>
    <col min="1852" max="1852" width="25.28515625" style="16" customWidth="1"/>
    <col min="1853" max="2064" width="11.42578125" style="16"/>
    <col min="2065" max="2065" width="4" style="16" customWidth="1"/>
    <col min="2066" max="2066" width="20.28515625" style="16" customWidth="1"/>
    <col min="2067" max="2067" width="15.85546875" style="16" customWidth="1"/>
    <col min="2068" max="2068" width="10.85546875" style="16" customWidth="1"/>
    <col min="2069" max="2069" width="15.7109375" style="16" customWidth="1"/>
    <col min="2070" max="2070" width="2.85546875" style="16" customWidth="1"/>
    <col min="2071" max="2071" width="3" style="16" customWidth="1"/>
    <col min="2072" max="2072" width="11.7109375" style="16" customWidth="1"/>
    <col min="2073" max="2078" width="3.28515625" style="16" customWidth="1"/>
    <col min="2079" max="2080" width="5.7109375" style="16" customWidth="1"/>
    <col min="2081" max="2081" width="25.28515625" style="16" customWidth="1"/>
    <col min="2082" max="2087" width="3.28515625" style="16" customWidth="1"/>
    <col min="2088" max="2089" width="5.7109375" style="16" customWidth="1"/>
    <col min="2090" max="2090" width="25.28515625" style="16" customWidth="1"/>
    <col min="2091" max="2096" width="3.28515625" style="16" customWidth="1"/>
    <col min="2097" max="2098" width="5.7109375" style="16" customWidth="1"/>
    <col min="2099" max="2099" width="25.28515625" style="16" customWidth="1"/>
    <col min="2100" max="2105" width="3.28515625" style="16" customWidth="1"/>
    <col min="2106" max="2107" width="5.7109375" style="16" customWidth="1"/>
    <col min="2108" max="2108" width="25.28515625" style="16" customWidth="1"/>
    <col min="2109" max="2320" width="11.42578125" style="16"/>
    <col min="2321" max="2321" width="4" style="16" customWidth="1"/>
    <col min="2322" max="2322" width="20.28515625" style="16" customWidth="1"/>
    <col min="2323" max="2323" width="15.85546875" style="16" customWidth="1"/>
    <col min="2324" max="2324" width="10.85546875" style="16" customWidth="1"/>
    <col min="2325" max="2325" width="15.7109375" style="16" customWidth="1"/>
    <col min="2326" max="2326" width="2.85546875" style="16" customWidth="1"/>
    <col min="2327" max="2327" width="3" style="16" customWidth="1"/>
    <col min="2328" max="2328" width="11.7109375" style="16" customWidth="1"/>
    <col min="2329" max="2334" width="3.28515625" style="16" customWidth="1"/>
    <col min="2335" max="2336" width="5.7109375" style="16" customWidth="1"/>
    <col min="2337" max="2337" width="25.28515625" style="16" customWidth="1"/>
    <col min="2338" max="2343" width="3.28515625" style="16" customWidth="1"/>
    <col min="2344" max="2345" width="5.7109375" style="16" customWidth="1"/>
    <col min="2346" max="2346" width="25.28515625" style="16" customWidth="1"/>
    <col min="2347" max="2352" width="3.28515625" style="16" customWidth="1"/>
    <col min="2353" max="2354" width="5.7109375" style="16" customWidth="1"/>
    <col min="2355" max="2355" width="25.28515625" style="16" customWidth="1"/>
    <col min="2356" max="2361" width="3.28515625" style="16" customWidth="1"/>
    <col min="2362" max="2363" width="5.7109375" style="16" customWidth="1"/>
    <col min="2364" max="2364" width="25.28515625" style="16" customWidth="1"/>
    <col min="2365" max="2576" width="11.42578125" style="16"/>
    <col min="2577" max="2577" width="4" style="16" customWidth="1"/>
    <col min="2578" max="2578" width="20.28515625" style="16" customWidth="1"/>
    <col min="2579" max="2579" width="15.85546875" style="16" customWidth="1"/>
    <col min="2580" max="2580" width="10.85546875" style="16" customWidth="1"/>
    <col min="2581" max="2581" width="15.7109375" style="16" customWidth="1"/>
    <col min="2582" max="2582" width="2.85546875" style="16" customWidth="1"/>
    <col min="2583" max="2583" width="3" style="16" customWidth="1"/>
    <col min="2584" max="2584" width="11.7109375" style="16" customWidth="1"/>
    <col min="2585" max="2590" width="3.28515625" style="16" customWidth="1"/>
    <col min="2591" max="2592" width="5.7109375" style="16" customWidth="1"/>
    <col min="2593" max="2593" width="25.28515625" style="16" customWidth="1"/>
    <col min="2594" max="2599" width="3.28515625" style="16" customWidth="1"/>
    <col min="2600" max="2601" width="5.7109375" style="16" customWidth="1"/>
    <col min="2602" max="2602" width="25.28515625" style="16" customWidth="1"/>
    <col min="2603" max="2608" width="3.28515625" style="16" customWidth="1"/>
    <col min="2609" max="2610" width="5.7109375" style="16" customWidth="1"/>
    <col min="2611" max="2611" width="25.28515625" style="16" customWidth="1"/>
    <col min="2612" max="2617" width="3.28515625" style="16" customWidth="1"/>
    <col min="2618" max="2619" width="5.7109375" style="16" customWidth="1"/>
    <col min="2620" max="2620" width="25.28515625" style="16" customWidth="1"/>
    <col min="2621" max="2832" width="11.42578125" style="16"/>
    <col min="2833" max="2833" width="4" style="16" customWidth="1"/>
    <col min="2834" max="2834" width="20.28515625" style="16" customWidth="1"/>
    <col min="2835" max="2835" width="15.85546875" style="16" customWidth="1"/>
    <col min="2836" max="2836" width="10.85546875" style="16" customWidth="1"/>
    <col min="2837" max="2837" width="15.7109375" style="16" customWidth="1"/>
    <col min="2838" max="2838" width="2.85546875" style="16" customWidth="1"/>
    <col min="2839" max="2839" width="3" style="16" customWidth="1"/>
    <col min="2840" max="2840" width="11.7109375" style="16" customWidth="1"/>
    <col min="2841" max="2846" width="3.28515625" style="16" customWidth="1"/>
    <col min="2847" max="2848" width="5.7109375" style="16" customWidth="1"/>
    <col min="2849" max="2849" width="25.28515625" style="16" customWidth="1"/>
    <col min="2850" max="2855" width="3.28515625" style="16" customWidth="1"/>
    <col min="2856" max="2857" width="5.7109375" style="16" customWidth="1"/>
    <col min="2858" max="2858" width="25.28515625" style="16" customWidth="1"/>
    <col min="2859" max="2864" width="3.28515625" style="16" customWidth="1"/>
    <col min="2865" max="2866" width="5.7109375" style="16" customWidth="1"/>
    <col min="2867" max="2867" width="25.28515625" style="16" customWidth="1"/>
    <col min="2868" max="2873" width="3.28515625" style="16" customWidth="1"/>
    <col min="2874" max="2875" width="5.7109375" style="16" customWidth="1"/>
    <col min="2876" max="2876" width="25.28515625" style="16" customWidth="1"/>
    <col min="2877" max="3088" width="11.42578125" style="16"/>
    <col min="3089" max="3089" width="4" style="16" customWidth="1"/>
    <col min="3090" max="3090" width="20.28515625" style="16" customWidth="1"/>
    <col min="3091" max="3091" width="15.85546875" style="16" customWidth="1"/>
    <col min="3092" max="3092" width="10.85546875" style="16" customWidth="1"/>
    <col min="3093" max="3093" width="15.7109375" style="16" customWidth="1"/>
    <col min="3094" max="3094" width="2.85546875" style="16" customWidth="1"/>
    <col min="3095" max="3095" width="3" style="16" customWidth="1"/>
    <col min="3096" max="3096" width="11.7109375" style="16" customWidth="1"/>
    <col min="3097" max="3102" width="3.28515625" style="16" customWidth="1"/>
    <col min="3103" max="3104" width="5.7109375" style="16" customWidth="1"/>
    <col min="3105" max="3105" width="25.28515625" style="16" customWidth="1"/>
    <col min="3106" max="3111" width="3.28515625" style="16" customWidth="1"/>
    <col min="3112" max="3113" width="5.7109375" style="16" customWidth="1"/>
    <col min="3114" max="3114" width="25.28515625" style="16" customWidth="1"/>
    <col min="3115" max="3120" width="3.28515625" style="16" customWidth="1"/>
    <col min="3121" max="3122" width="5.7109375" style="16" customWidth="1"/>
    <col min="3123" max="3123" width="25.28515625" style="16" customWidth="1"/>
    <col min="3124" max="3129" width="3.28515625" style="16" customWidth="1"/>
    <col min="3130" max="3131" width="5.7109375" style="16" customWidth="1"/>
    <col min="3132" max="3132" width="25.28515625" style="16" customWidth="1"/>
    <col min="3133" max="3344" width="11.42578125" style="16"/>
    <col min="3345" max="3345" width="4" style="16" customWidth="1"/>
    <col min="3346" max="3346" width="20.28515625" style="16" customWidth="1"/>
    <col min="3347" max="3347" width="15.85546875" style="16" customWidth="1"/>
    <col min="3348" max="3348" width="10.85546875" style="16" customWidth="1"/>
    <col min="3349" max="3349" width="15.7109375" style="16" customWidth="1"/>
    <col min="3350" max="3350" width="2.85546875" style="16" customWidth="1"/>
    <col min="3351" max="3351" width="3" style="16" customWidth="1"/>
    <col min="3352" max="3352" width="11.7109375" style="16" customWidth="1"/>
    <col min="3353" max="3358" width="3.28515625" style="16" customWidth="1"/>
    <col min="3359" max="3360" width="5.7109375" style="16" customWidth="1"/>
    <col min="3361" max="3361" width="25.28515625" style="16" customWidth="1"/>
    <col min="3362" max="3367" width="3.28515625" style="16" customWidth="1"/>
    <col min="3368" max="3369" width="5.7109375" style="16" customWidth="1"/>
    <col min="3370" max="3370" width="25.28515625" style="16" customWidth="1"/>
    <col min="3371" max="3376" width="3.28515625" style="16" customWidth="1"/>
    <col min="3377" max="3378" width="5.7109375" style="16" customWidth="1"/>
    <col min="3379" max="3379" width="25.28515625" style="16" customWidth="1"/>
    <col min="3380" max="3385" width="3.28515625" style="16" customWidth="1"/>
    <col min="3386" max="3387" width="5.7109375" style="16" customWidth="1"/>
    <col min="3388" max="3388" width="25.28515625" style="16" customWidth="1"/>
    <col min="3389" max="3600" width="11.42578125" style="16"/>
    <col min="3601" max="3601" width="4" style="16" customWidth="1"/>
    <col min="3602" max="3602" width="20.28515625" style="16" customWidth="1"/>
    <col min="3603" max="3603" width="15.85546875" style="16" customWidth="1"/>
    <col min="3604" max="3604" width="10.85546875" style="16" customWidth="1"/>
    <col min="3605" max="3605" width="15.7109375" style="16" customWidth="1"/>
    <col min="3606" max="3606" width="2.85546875" style="16" customWidth="1"/>
    <col min="3607" max="3607" width="3" style="16" customWidth="1"/>
    <col min="3608" max="3608" width="11.7109375" style="16" customWidth="1"/>
    <col min="3609" max="3614" width="3.28515625" style="16" customWidth="1"/>
    <col min="3615" max="3616" width="5.7109375" style="16" customWidth="1"/>
    <col min="3617" max="3617" width="25.28515625" style="16" customWidth="1"/>
    <col min="3618" max="3623" width="3.28515625" style="16" customWidth="1"/>
    <col min="3624" max="3625" width="5.7109375" style="16" customWidth="1"/>
    <col min="3626" max="3626" width="25.28515625" style="16" customWidth="1"/>
    <col min="3627" max="3632" width="3.28515625" style="16" customWidth="1"/>
    <col min="3633" max="3634" width="5.7109375" style="16" customWidth="1"/>
    <col min="3635" max="3635" width="25.28515625" style="16" customWidth="1"/>
    <col min="3636" max="3641" width="3.28515625" style="16" customWidth="1"/>
    <col min="3642" max="3643" width="5.7109375" style="16" customWidth="1"/>
    <col min="3644" max="3644" width="25.28515625" style="16" customWidth="1"/>
    <col min="3645" max="3856" width="11.42578125" style="16"/>
    <col min="3857" max="3857" width="4" style="16" customWidth="1"/>
    <col min="3858" max="3858" width="20.28515625" style="16" customWidth="1"/>
    <col min="3859" max="3859" width="15.85546875" style="16" customWidth="1"/>
    <col min="3860" max="3860" width="10.85546875" style="16" customWidth="1"/>
    <col min="3861" max="3861" width="15.7109375" style="16" customWidth="1"/>
    <col min="3862" max="3862" width="2.85546875" style="16" customWidth="1"/>
    <col min="3863" max="3863" width="3" style="16" customWidth="1"/>
    <col min="3864" max="3864" width="11.7109375" style="16" customWidth="1"/>
    <col min="3865" max="3870" width="3.28515625" style="16" customWidth="1"/>
    <col min="3871" max="3872" width="5.7109375" style="16" customWidth="1"/>
    <col min="3873" max="3873" width="25.28515625" style="16" customWidth="1"/>
    <col min="3874" max="3879" width="3.28515625" style="16" customWidth="1"/>
    <col min="3880" max="3881" width="5.7109375" style="16" customWidth="1"/>
    <col min="3882" max="3882" width="25.28515625" style="16" customWidth="1"/>
    <col min="3883" max="3888" width="3.28515625" style="16" customWidth="1"/>
    <col min="3889" max="3890" width="5.7109375" style="16" customWidth="1"/>
    <col min="3891" max="3891" width="25.28515625" style="16" customWidth="1"/>
    <col min="3892" max="3897" width="3.28515625" style="16" customWidth="1"/>
    <col min="3898" max="3899" width="5.7109375" style="16" customWidth="1"/>
    <col min="3900" max="3900" width="25.28515625" style="16" customWidth="1"/>
    <col min="3901" max="4112" width="11.42578125" style="16"/>
    <col min="4113" max="4113" width="4" style="16" customWidth="1"/>
    <col min="4114" max="4114" width="20.28515625" style="16" customWidth="1"/>
    <col min="4115" max="4115" width="15.85546875" style="16" customWidth="1"/>
    <col min="4116" max="4116" width="10.85546875" style="16" customWidth="1"/>
    <col min="4117" max="4117" width="15.7109375" style="16" customWidth="1"/>
    <col min="4118" max="4118" width="2.85546875" style="16" customWidth="1"/>
    <col min="4119" max="4119" width="3" style="16" customWidth="1"/>
    <col min="4120" max="4120" width="11.7109375" style="16" customWidth="1"/>
    <col min="4121" max="4126" width="3.28515625" style="16" customWidth="1"/>
    <col min="4127" max="4128" width="5.7109375" style="16" customWidth="1"/>
    <col min="4129" max="4129" width="25.28515625" style="16" customWidth="1"/>
    <col min="4130" max="4135" width="3.28515625" style="16" customWidth="1"/>
    <col min="4136" max="4137" width="5.7109375" style="16" customWidth="1"/>
    <col min="4138" max="4138" width="25.28515625" style="16" customWidth="1"/>
    <col min="4139" max="4144" width="3.28515625" style="16" customWidth="1"/>
    <col min="4145" max="4146" width="5.7109375" style="16" customWidth="1"/>
    <col min="4147" max="4147" width="25.28515625" style="16" customWidth="1"/>
    <col min="4148" max="4153" width="3.28515625" style="16" customWidth="1"/>
    <col min="4154" max="4155" width="5.7109375" style="16" customWidth="1"/>
    <col min="4156" max="4156" width="25.28515625" style="16" customWidth="1"/>
    <col min="4157" max="4368" width="11.42578125" style="16"/>
    <col min="4369" max="4369" width="4" style="16" customWidth="1"/>
    <col min="4370" max="4370" width="20.28515625" style="16" customWidth="1"/>
    <col min="4371" max="4371" width="15.85546875" style="16" customWidth="1"/>
    <col min="4372" max="4372" width="10.85546875" style="16" customWidth="1"/>
    <col min="4373" max="4373" width="15.7109375" style="16" customWidth="1"/>
    <col min="4374" max="4374" width="2.85546875" style="16" customWidth="1"/>
    <col min="4375" max="4375" width="3" style="16" customWidth="1"/>
    <col min="4376" max="4376" width="11.7109375" style="16" customWidth="1"/>
    <col min="4377" max="4382" width="3.28515625" style="16" customWidth="1"/>
    <col min="4383" max="4384" width="5.7109375" style="16" customWidth="1"/>
    <col min="4385" max="4385" width="25.28515625" style="16" customWidth="1"/>
    <col min="4386" max="4391" width="3.28515625" style="16" customWidth="1"/>
    <col min="4392" max="4393" width="5.7109375" style="16" customWidth="1"/>
    <col min="4394" max="4394" width="25.28515625" style="16" customWidth="1"/>
    <col min="4395" max="4400" width="3.28515625" style="16" customWidth="1"/>
    <col min="4401" max="4402" width="5.7109375" style="16" customWidth="1"/>
    <col min="4403" max="4403" width="25.28515625" style="16" customWidth="1"/>
    <col min="4404" max="4409" width="3.28515625" style="16" customWidth="1"/>
    <col min="4410" max="4411" width="5.7109375" style="16" customWidth="1"/>
    <col min="4412" max="4412" width="25.28515625" style="16" customWidth="1"/>
    <col min="4413" max="4624" width="11.42578125" style="16"/>
    <col min="4625" max="4625" width="4" style="16" customWidth="1"/>
    <col min="4626" max="4626" width="20.28515625" style="16" customWidth="1"/>
    <col min="4627" max="4627" width="15.85546875" style="16" customWidth="1"/>
    <col min="4628" max="4628" width="10.85546875" style="16" customWidth="1"/>
    <col min="4629" max="4629" width="15.7109375" style="16" customWidth="1"/>
    <col min="4630" max="4630" width="2.85546875" style="16" customWidth="1"/>
    <col min="4631" max="4631" width="3" style="16" customWidth="1"/>
    <col min="4632" max="4632" width="11.7109375" style="16" customWidth="1"/>
    <col min="4633" max="4638" width="3.28515625" style="16" customWidth="1"/>
    <col min="4639" max="4640" width="5.7109375" style="16" customWidth="1"/>
    <col min="4641" max="4641" width="25.28515625" style="16" customWidth="1"/>
    <col min="4642" max="4647" width="3.28515625" style="16" customWidth="1"/>
    <col min="4648" max="4649" width="5.7109375" style="16" customWidth="1"/>
    <col min="4650" max="4650" width="25.28515625" style="16" customWidth="1"/>
    <col min="4651" max="4656" width="3.28515625" style="16" customWidth="1"/>
    <col min="4657" max="4658" width="5.7109375" style="16" customWidth="1"/>
    <col min="4659" max="4659" width="25.28515625" style="16" customWidth="1"/>
    <col min="4660" max="4665" width="3.28515625" style="16" customWidth="1"/>
    <col min="4666" max="4667" width="5.7109375" style="16" customWidth="1"/>
    <col min="4668" max="4668" width="25.28515625" style="16" customWidth="1"/>
    <col min="4669" max="4880" width="11.42578125" style="16"/>
    <col min="4881" max="4881" width="4" style="16" customWidth="1"/>
    <col min="4882" max="4882" width="20.28515625" style="16" customWidth="1"/>
    <col min="4883" max="4883" width="15.85546875" style="16" customWidth="1"/>
    <col min="4884" max="4884" width="10.85546875" style="16" customWidth="1"/>
    <col min="4885" max="4885" width="15.7109375" style="16" customWidth="1"/>
    <col min="4886" max="4886" width="2.85546875" style="16" customWidth="1"/>
    <col min="4887" max="4887" width="3" style="16" customWidth="1"/>
    <col min="4888" max="4888" width="11.7109375" style="16" customWidth="1"/>
    <col min="4889" max="4894" width="3.28515625" style="16" customWidth="1"/>
    <col min="4895" max="4896" width="5.7109375" style="16" customWidth="1"/>
    <col min="4897" max="4897" width="25.28515625" style="16" customWidth="1"/>
    <col min="4898" max="4903" width="3.28515625" style="16" customWidth="1"/>
    <col min="4904" max="4905" width="5.7109375" style="16" customWidth="1"/>
    <col min="4906" max="4906" width="25.28515625" style="16" customWidth="1"/>
    <col min="4907" max="4912" width="3.28515625" style="16" customWidth="1"/>
    <col min="4913" max="4914" width="5.7109375" style="16" customWidth="1"/>
    <col min="4915" max="4915" width="25.28515625" style="16" customWidth="1"/>
    <col min="4916" max="4921" width="3.28515625" style="16" customWidth="1"/>
    <col min="4922" max="4923" width="5.7109375" style="16" customWidth="1"/>
    <col min="4924" max="4924" width="25.28515625" style="16" customWidth="1"/>
    <col min="4925" max="5136" width="11.42578125" style="16"/>
    <col min="5137" max="5137" width="4" style="16" customWidth="1"/>
    <col min="5138" max="5138" width="20.28515625" style="16" customWidth="1"/>
    <col min="5139" max="5139" width="15.85546875" style="16" customWidth="1"/>
    <col min="5140" max="5140" width="10.85546875" style="16" customWidth="1"/>
    <col min="5141" max="5141" width="15.7109375" style="16" customWidth="1"/>
    <col min="5142" max="5142" width="2.85546875" style="16" customWidth="1"/>
    <col min="5143" max="5143" width="3" style="16" customWidth="1"/>
    <col min="5144" max="5144" width="11.7109375" style="16" customWidth="1"/>
    <col min="5145" max="5150" width="3.28515625" style="16" customWidth="1"/>
    <col min="5151" max="5152" width="5.7109375" style="16" customWidth="1"/>
    <col min="5153" max="5153" width="25.28515625" style="16" customWidth="1"/>
    <col min="5154" max="5159" width="3.28515625" style="16" customWidth="1"/>
    <col min="5160" max="5161" width="5.7109375" style="16" customWidth="1"/>
    <col min="5162" max="5162" width="25.28515625" style="16" customWidth="1"/>
    <col min="5163" max="5168" width="3.28515625" style="16" customWidth="1"/>
    <col min="5169" max="5170" width="5.7109375" style="16" customWidth="1"/>
    <col min="5171" max="5171" width="25.28515625" style="16" customWidth="1"/>
    <col min="5172" max="5177" width="3.28515625" style="16" customWidth="1"/>
    <col min="5178" max="5179" width="5.7109375" style="16" customWidth="1"/>
    <col min="5180" max="5180" width="25.28515625" style="16" customWidth="1"/>
    <col min="5181" max="5392" width="11.42578125" style="16"/>
    <col min="5393" max="5393" width="4" style="16" customWidth="1"/>
    <col min="5394" max="5394" width="20.28515625" style="16" customWidth="1"/>
    <col min="5395" max="5395" width="15.85546875" style="16" customWidth="1"/>
    <col min="5396" max="5396" width="10.85546875" style="16" customWidth="1"/>
    <col min="5397" max="5397" width="15.7109375" style="16" customWidth="1"/>
    <col min="5398" max="5398" width="2.85546875" style="16" customWidth="1"/>
    <col min="5399" max="5399" width="3" style="16" customWidth="1"/>
    <col min="5400" max="5400" width="11.7109375" style="16" customWidth="1"/>
    <col min="5401" max="5406" width="3.28515625" style="16" customWidth="1"/>
    <col min="5407" max="5408" width="5.7109375" style="16" customWidth="1"/>
    <col min="5409" max="5409" width="25.28515625" style="16" customWidth="1"/>
    <col min="5410" max="5415" width="3.28515625" style="16" customWidth="1"/>
    <col min="5416" max="5417" width="5.7109375" style="16" customWidth="1"/>
    <col min="5418" max="5418" width="25.28515625" style="16" customWidth="1"/>
    <col min="5419" max="5424" width="3.28515625" style="16" customWidth="1"/>
    <col min="5425" max="5426" width="5.7109375" style="16" customWidth="1"/>
    <col min="5427" max="5427" width="25.28515625" style="16" customWidth="1"/>
    <col min="5428" max="5433" width="3.28515625" style="16" customWidth="1"/>
    <col min="5434" max="5435" width="5.7109375" style="16" customWidth="1"/>
    <col min="5436" max="5436" width="25.28515625" style="16" customWidth="1"/>
    <col min="5437" max="5648" width="11.42578125" style="16"/>
    <col min="5649" max="5649" width="4" style="16" customWidth="1"/>
    <col min="5650" max="5650" width="20.28515625" style="16" customWidth="1"/>
    <col min="5651" max="5651" width="15.85546875" style="16" customWidth="1"/>
    <col min="5652" max="5652" width="10.85546875" style="16" customWidth="1"/>
    <col min="5653" max="5653" width="15.7109375" style="16" customWidth="1"/>
    <col min="5654" max="5654" width="2.85546875" style="16" customWidth="1"/>
    <col min="5655" max="5655" width="3" style="16" customWidth="1"/>
    <col min="5656" max="5656" width="11.7109375" style="16" customWidth="1"/>
    <col min="5657" max="5662" width="3.28515625" style="16" customWidth="1"/>
    <col min="5663" max="5664" width="5.7109375" style="16" customWidth="1"/>
    <col min="5665" max="5665" width="25.28515625" style="16" customWidth="1"/>
    <col min="5666" max="5671" width="3.28515625" style="16" customWidth="1"/>
    <col min="5672" max="5673" width="5.7109375" style="16" customWidth="1"/>
    <col min="5674" max="5674" width="25.28515625" style="16" customWidth="1"/>
    <col min="5675" max="5680" width="3.28515625" style="16" customWidth="1"/>
    <col min="5681" max="5682" width="5.7109375" style="16" customWidth="1"/>
    <col min="5683" max="5683" width="25.28515625" style="16" customWidth="1"/>
    <col min="5684" max="5689" width="3.28515625" style="16" customWidth="1"/>
    <col min="5690" max="5691" width="5.7109375" style="16" customWidth="1"/>
    <col min="5692" max="5692" width="25.28515625" style="16" customWidth="1"/>
    <col min="5693" max="5904" width="11.42578125" style="16"/>
    <col min="5905" max="5905" width="4" style="16" customWidth="1"/>
    <col min="5906" max="5906" width="20.28515625" style="16" customWidth="1"/>
    <col min="5907" max="5907" width="15.85546875" style="16" customWidth="1"/>
    <col min="5908" max="5908" width="10.85546875" style="16" customWidth="1"/>
    <col min="5909" max="5909" width="15.7109375" style="16" customWidth="1"/>
    <col min="5910" max="5910" width="2.85546875" style="16" customWidth="1"/>
    <col min="5911" max="5911" width="3" style="16" customWidth="1"/>
    <col min="5912" max="5912" width="11.7109375" style="16" customWidth="1"/>
    <col min="5913" max="5918" width="3.28515625" style="16" customWidth="1"/>
    <col min="5919" max="5920" width="5.7109375" style="16" customWidth="1"/>
    <col min="5921" max="5921" width="25.28515625" style="16" customWidth="1"/>
    <col min="5922" max="5927" width="3.28515625" style="16" customWidth="1"/>
    <col min="5928" max="5929" width="5.7109375" style="16" customWidth="1"/>
    <col min="5930" max="5930" width="25.28515625" style="16" customWidth="1"/>
    <col min="5931" max="5936" width="3.28515625" style="16" customWidth="1"/>
    <col min="5937" max="5938" width="5.7109375" style="16" customWidth="1"/>
    <col min="5939" max="5939" width="25.28515625" style="16" customWidth="1"/>
    <col min="5940" max="5945" width="3.28515625" style="16" customWidth="1"/>
    <col min="5946" max="5947" width="5.7109375" style="16" customWidth="1"/>
    <col min="5948" max="5948" width="25.28515625" style="16" customWidth="1"/>
    <col min="5949" max="6160" width="11.42578125" style="16"/>
    <col min="6161" max="6161" width="4" style="16" customWidth="1"/>
    <col min="6162" max="6162" width="20.28515625" style="16" customWidth="1"/>
    <col min="6163" max="6163" width="15.85546875" style="16" customWidth="1"/>
    <col min="6164" max="6164" width="10.85546875" style="16" customWidth="1"/>
    <col min="6165" max="6165" width="15.7109375" style="16" customWidth="1"/>
    <col min="6166" max="6166" width="2.85546875" style="16" customWidth="1"/>
    <col min="6167" max="6167" width="3" style="16" customWidth="1"/>
    <col min="6168" max="6168" width="11.7109375" style="16" customWidth="1"/>
    <col min="6169" max="6174" width="3.28515625" style="16" customWidth="1"/>
    <col min="6175" max="6176" width="5.7109375" style="16" customWidth="1"/>
    <col min="6177" max="6177" width="25.28515625" style="16" customWidth="1"/>
    <col min="6178" max="6183" width="3.28515625" style="16" customWidth="1"/>
    <col min="6184" max="6185" width="5.7109375" style="16" customWidth="1"/>
    <col min="6186" max="6186" width="25.28515625" style="16" customWidth="1"/>
    <col min="6187" max="6192" width="3.28515625" style="16" customWidth="1"/>
    <col min="6193" max="6194" width="5.7109375" style="16" customWidth="1"/>
    <col min="6195" max="6195" width="25.28515625" style="16" customWidth="1"/>
    <col min="6196" max="6201" width="3.28515625" style="16" customWidth="1"/>
    <col min="6202" max="6203" width="5.7109375" style="16" customWidth="1"/>
    <col min="6204" max="6204" width="25.28515625" style="16" customWidth="1"/>
    <col min="6205" max="6416" width="11.42578125" style="16"/>
    <col min="6417" max="6417" width="4" style="16" customWidth="1"/>
    <col min="6418" max="6418" width="20.28515625" style="16" customWidth="1"/>
    <col min="6419" max="6419" width="15.85546875" style="16" customWidth="1"/>
    <col min="6420" max="6420" width="10.85546875" style="16" customWidth="1"/>
    <col min="6421" max="6421" width="15.7109375" style="16" customWidth="1"/>
    <col min="6422" max="6422" width="2.85546875" style="16" customWidth="1"/>
    <col min="6423" max="6423" width="3" style="16" customWidth="1"/>
    <col min="6424" max="6424" width="11.7109375" style="16" customWidth="1"/>
    <col min="6425" max="6430" width="3.28515625" style="16" customWidth="1"/>
    <col min="6431" max="6432" width="5.7109375" style="16" customWidth="1"/>
    <col min="6433" max="6433" width="25.28515625" style="16" customWidth="1"/>
    <col min="6434" max="6439" width="3.28515625" style="16" customWidth="1"/>
    <col min="6440" max="6441" width="5.7109375" style="16" customWidth="1"/>
    <col min="6442" max="6442" width="25.28515625" style="16" customWidth="1"/>
    <col min="6443" max="6448" width="3.28515625" style="16" customWidth="1"/>
    <col min="6449" max="6450" width="5.7109375" style="16" customWidth="1"/>
    <col min="6451" max="6451" width="25.28515625" style="16" customWidth="1"/>
    <col min="6452" max="6457" width="3.28515625" style="16" customWidth="1"/>
    <col min="6458" max="6459" width="5.7109375" style="16" customWidth="1"/>
    <col min="6460" max="6460" width="25.28515625" style="16" customWidth="1"/>
    <col min="6461" max="6672" width="11.42578125" style="16"/>
    <col min="6673" max="6673" width="4" style="16" customWidth="1"/>
    <col min="6674" max="6674" width="20.28515625" style="16" customWidth="1"/>
    <col min="6675" max="6675" width="15.85546875" style="16" customWidth="1"/>
    <col min="6676" max="6676" width="10.85546875" style="16" customWidth="1"/>
    <col min="6677" max="6677" width="15.7109375" style="16" customWidth="1"/>
    <col min="6678" max="6678" width="2.85546875" style="16" customWidth="1"/>
    <col min="6679" max="6679" width="3" style="16" customWidth="1"/>
    <col min="6680" max="6680" width="11.7109375" style="16" customWidth="1"/>
    <col min="6681" max="6686" width="3.28515625" style="16" customWidth="1"/>
    <col min="6687" max="6688" width="5.7109375" style="16" customWidth="1"/>
    <col min="6689" max="6689" width="25.28515625" style="16" customWidth="1"/>
    <col min="6690" max="6695" width="3.28515625" style="16" customWidth="1"/>
    <col min="6696" max="6697" width="5.7109375" style="16" customWidth="1"/>
    <col min="6698" max="6698" width="25.28515625" style="16" customWidth="1"/>
    <col min="6699" max="6704" width="3.28515625" style="16" customWidth="1"/>
    <col min="6705" max="6706" width="5.7109375" style="16" customWidth="1"/>
    <col min="6707" max="6707" width="25.28515625" style="16" customWidth="1"/>
    <col min="6708" max="6713" width="3.28515625" style="16" customWidth="1"/>
    <col min="6714" max="6715" width="5.7109375" style="16" customWidth="1"/>
    <col min="6716" max="6716" width="25.28515625" style="16" customWidth="1"/>
    <col min="6717" max="6928" width="11.42578125" style="16"/>
    <col min="6929" max="6929" width="4" style="16" customWidth="1"/>
    <col min="6930" max="6930" width="20.28515625" style="16" customWidth="1"/>
    <col min="6931" max="6931" width="15.85546875" style="16" customWidth="1"/>
    <col min="6932" max="6932" width="10.85546875" style="16" customWidth="1"/>
    <col min="6933" max="6933" width="15.7109375" style="16" customWidth="1"/>
    <col min="6934" max="6934" width="2.85546875" style="16" customWidth="1"/>
    <col min="6935" max="6935" width="3" style="16" customWidth="1"/>
    <col min="6936" max="6936" width="11.7109375" style="16" customWidth="1"/>
    <col min="6937" max="6942" width="3.28515625" style="16" customWidth="1"/>
    <col min="6943" max="6944" width="5.7109375" style="16" customWidth="1"/>
    <col min="6945" max="6945" width="25.28515625" style="16" customWidth="1"/>
    <col min="6946" max="6951" width="3.28515625" style="16" customWidth="1"/>
    <col min="6952" max="6953" width="5.7109375" style="16" customWidth="1"/>
    <col min="6954" max="6954" width="25.28515625" style="16" customWidth="1"/>
    <col min="6955" max="6960" width="3.28515625" style="16" customWidth="1"/>
    <col min="6961" max="6962" width="5.7109375" style="16" customWidth="1"/>
    <col min="6963" max="6963" width="25.28515625" style="16" customWidth="1"/>
    <col min="6964" max="6969" width="3.28515625" style="16" customWidth="1"/>
    <col min="6970" max="6971" width="5.7109375" style="16" customWidth="1"/>
    <col min="6972" max="6972" width="25.28515625" style="16" customWidth="1"/>
    <col min="6973" max="7184" width="11.42578125" style="16"/>
    <col min="7185" max="7185" width="4" style="16" customWidth="1"/>
    <col min="7186" max="7186" width="20.28515625" style="16" customWidth="1"/>
    <col min="7187" max="7187" width="15.85546875" style="16" customWidth="1"/>
    <col min="7188" max="7188" width="10.85546875" style="16" customWidth="1"/>
    <col min="7189" max="7189" width="15.7109375" style="16" customWidth="1"/>
    <col min="7190" max="7190" width="2.85546875" style="16" customWidth="1"/>
    <col min="7191" max="7191" width="3" style="16" customWidth="1"/>
    <col min="7192" max="7192" width="11.7109375" style="16" customWidth="1"/>
    <col min="7193" max="7198" width="3.28515625" style="16" customWidth="1"/>
    <col min="7199" max="7200" width="5.7109375" style="16" customWidth="1"/>
    <col min="7201" max="7201" width="25.28515625" style="16" customWidth="1"/>
    <col min="7202" max="7207" width="3.28515625" style="16" customWidth="1"/>
    <col min="7208" max="7209" width="5.7109375" style="16" customWidth="1"/>
    <col min="7210" max="7210" width="25.28515625" style="16" customWidth="1"/>
    <col min="7211" max="7216" width="3.28515625" style="16" customWidth="1"/>
    <col min="7217" max="7218" width="5.7109375" style="16" customWidth="1"/>
    <col min="7219" max="7219" width="25.28515625" style="16" customWidth="1"/>
    <col min="7220" max="7225" width="3.28515625" style="16" customWidth="1"/>
    <col min="7226" max="7227" width="5.7109375" style="16" customWidth="1"/>
    <col min="7228" max="7228" width="25.28515625" style="16" customWidth="1"/>
    <col min="7229" max="7440" width="11.42578125" style="16"/>
    <col min="7441" max="7441" width="4" style="16" customWidth="1"/>
    <col min="7442" max="7442" width="20.28515625" style="16" customWidth="1"/>
    <col min="7443" max="7443" width="15.85546875" style="16" customWidth="1"/>
    <col min="7444" max="7444" width="10.85546875" style="16" customWidth="1"/>
    <col min="7445" max="7445" width="15.7109375" style="16" customWidth="1"/>
    <col min="7446" max="7446" width="2.85546875" style="16" customWidth="1"/>
    <col min="7447" max="7447" width="3" style="16" customWidth="1"/>
    <col min="7448" max="7448" width="11.7109375" style="16" customWidth="1"/>
    <col min="7449" max="7454" width="3.28515625" style="16" customWidth="1"/>
    <col min="7455" max="7456" width="5.7109375" style="16" customWidth="1"/>
    <col min="7457" max="7457" width="25.28515625" style="16" customWidth="1"/>
    <col min="7458" max="7463" width="3.28515625" style="16" customWidth="1"/>
    <col min="7464" max="7465" width="5.7109375" style="16" customWidth="1"/>
    <col min="7466" max="7466" width="25.28515625" style="16" customWidth="1"/>
    <col min="7467" max="7472" width="3.28515625" style="16" customWidth="1"/>
    <col min="7473" max="7474" width="5.7109375" style="16" customWidth="1"/>
    <col min="7475" max="7475" width="25.28515625" style="16" customWidth="1"/>
    <col min="7476" max="7481" width="3.28515625" style="16" customWidth="1"/>
    <col min="7482" max="7483" width="5.7109375" style="16" customWidth="1"/>
    <col min="7484" max="7484" width="25.28515625" style="16" customWidth="1"/>
    <col min="7485" max="7696" width="11.42578125" style="16"/>
    <col min="7697" max="7697" width="4" style="16" customWidth="1"/>
    <col min="7698" max="7698" width="20.28515625" style="16" customWidth="1"/>
    <col min="7699" max="7699" width="15.85546875" style="16" customWidth="1"/>
    <col min="7700" max="7700" width="10.85546875" style="16" customWidth="1"/>
    <col min="7701" max="7701" width="15.7109375" style="16" customWidth="1"/>
    <col min="7702" max="7702" width="2.85546875" style="16" customWidth="1"/>
    <col min="7703" max="7703" width="3" style="16" customWidth="1"/>
    <col min="7704" max="7704" width="11.7109375" style="16" customWidth="1"/>
    <col min="7705" max="7710" width="3.28515625" style="16" customWidth="1"/>
    <col min="7711" max="7712" width="5.7109375" style="16" customWidth="1"/>
    <col min="7713" max="7713" width="25.28515625" style="16" customWidth="1"/>
    <col min="7714" max="7719" width="3.28515625" style="16" customWidth="1"/>
    <col min="7720" max="7721" width="5.7109375" style="16" customWidth="1"/>
    <col min="7722" max="7722" width="25.28515625" style="16" customWidth="1"/>
    <col min="7723" max="7728" width="3.28515625" style="16" customWidth="1"/>
    <col min="7729" max="7730" width="5.7109375" style="16" customWidth="1"/>
    <col min="7731" max="7731" width="25.28515625" style="16" customWidth="1"/>
    <col min="7732" max="7737" width="3.28515625" style="16" customWidth="1"/>
    <col min="7738" max="7739" width="5.7109375" style="16" customWidth="1"/>
    <col min="7740" max="7740" width="25.28515625" style="16" customWidth="1"/>
    <col min="7741" max="7952" width="11.42578125" style="16"/>
    <col min="7953" max="7953" width="4" style="16" customWidth="1"/>
    <col min="7954" max="7954" width="20.28515625" style="16" customWidth="1"/>
    <col min="7955" max="7955" width="15.85546875" style="16" customWidth="1"/>
    <col min="7956" max="7956" width="10.85546875" style="16" customWidth="1"/>
    <col min="7957" max="7957" width="15.7109375" style="16" customWidth="1"/>
    <col min="7958" max="7958" width="2.85546875" style="16" customWidth="1"/>
    <col min="7959" max="7959" width="3" style="16" customWidth="1"/>
    <col min="7960" max="7960" width="11.7109375" style="16" customWidth="1"/>
    <col min="7961" max="7966" width="3.28515625" style="16" customWidth="1"/>
    <col min="7967" max="7968" width="5.7109375" style="16" customWidth="1"/>
    <col min="7969" max="7969" width="25.28515625" style="16" customWidth="1"/>
    <col min="7970" max="7975" width="3.28515625" style="16" customWidth="1"/>
    <col min="7976" max="7977" width="5.7109375" style="16" customWidth="1"/>
    <col min="7978" max="7978" width="25.28515625" style="16" customWidth="1"/>
    <col min="7979" max="7984" width="3.28515625" style="16" customWidth="1"/>
    <col min="7985" max="7986" width="5.7109375" style="16" customWidth="1"/>
    <col min="7987" max="7987" width="25.28515625" style="16" customWidth="1"/>
    <col min="7988" max="7993" width="3.28515625" style="16" customWidth="1"/>
    <col min="7994" max="7995" width="5.7109375" style="16" customWidth="1"/>
    <col min="7996" max="7996" width="25.28515625" style="16" customWidth="1"/>
    <col min="7997" max="8208" width="11.42578125" style="16"/>
    <col min="8209" max="8209" width="4" style="16" customWidth="1"/>
    <col min="8210" max="8210" width="20.28515625" style="16" customWidth="1"/>
    <col min="8211" max="8211" width="15.85546875" style="16" customWidth="1"/>
    <col min="8212" max="8212" width="10.85546875" style="16" customWidth="1"/>
    <col min="8213" max="8213" width="15.7109375" style="16" customWidth="1"/>
    <col min="8214" max="8214" width="2.85546875" style="16" customWidth="1"/>
    <col min="8215" max="8215" width="3" style="16" customWidth="1"/>
    <col min="8216" max="8216" width="11.7109375" style="16" customWidth="1"/>
    <col min="8217" max="8222" width="3.28515625" style="16" customWidth="1"/>
    <col min="8223" max="8224" width="5.7109375" style="16" customWidth="1"/>
    <col min="8225" max="8225" width="25.28515625" style="16" customWidth="1"/>
    <col min="8226" max="8231" width="3.28515625" style="16" customWidth="1"/>
    <col min="8232" max="8233" width="5.7109375" style="16" customWidth="1"/>
    <col min="8234" max="8234" width="25.28515625" style="16" customWidth="1"/>
    <col min="8235" max="8240" width="3.28515625" style="16" customWidth="1"/>
    <col min="8241" max="8242" width="5.7109375" style="16" customWidth="1"/>
    <col min="8243" max="8243" width="25.28515625" style="16" customWidth="1"/>
    <col min="8244" max="8249" width="3.28515625" style="16" customWidth="1"/>
    <col min="8250" max="8251" width="5.7109375" style="16" customWidth="1"/>
    <col min="8252" max="8252" width="25.28515625" style="16" customWidth="1"/>
    <col min="8253" max="8464" width="11.42578125" style="16"/>
    <col min="8465" max="8465" width="4" style="16" customWidth="1"/>
    <col min="8466" max="8466" width="20.28515625" style="16" customWidth="1"/>
    <col min="8467" max="8467" width="15.85546875" style="16" customWidth="1"/>
    <col min="8468" max="8468" width="10.85546875" style="16" customWidth="1"/>
    <col min="8469" max="8469" width="15.7109375" style="16" customWidth="1"/>
    <col min="8470" max="8470" width="2.85546875" style="16" customWidth="1"/>
    <col min="8471" max="8471" width="3" style="16" customWidth="1"/>
    <col min="8472" max="8472" width="11.7109375" style="16" customWidth="1"/>
    <col min="8473" max="8478" width="3.28515625" style="16" customWidth="1"/>
    <col min="8479" max="8480" width="5.7109375" style="16" customWidth="1"/>
    <col min="8481" max="8481" width="25.28515625" style="16" customWidth="1"/>
    <col min="8482" max="8487" width="3.28515625" style="16" customWidth="1"/>
    <col min="8488" max="8489" width="5.7109375" style="16" customWidth="1"/>
    <col min="8490" max="8490" width="25.28515625" style="16" customWidth="1"/>
    <col min="8491" max="8496" width="3.28515625" style="16" customWidth="1"/>
    <col min="8497" max="8498" width="5.7109375" style="16" customWidth="1"/>
    <col min="8499" max="8499" width="25.28515625" style="16" customWidth="1"/>
    <col min="8500" max="8505" width="3.28515625" style="16" customWidth="1"/>
    <col min="8506" max="8507" width="5.7109375" style="16" customWidth="1"/>
    <col min="8508" max="8508" width="25.28515625" style="16" customWidth="1"/>
    <col min="8509" max="8720" width="11.42578125" style="16"/>
    <col min="8721" max="8721" width="4" style="16" customWidth="1"/>
    <col min="8722" max="8722" width="20.28515625" style="16" customWidth="1"/>
    <col min="8723" max="8723" width="15.85546875" style="16" customWidth="1"/>
    <col min="8724" max="8724" width="10.85546875" style="16" customWidth="1"/>
    <col min="8725" max="8725" width="15.7109375" style="16" customWidth="1"/>
    <col min="8726" max="8726" width="2.85546875" style="16" customWidth="1"/>
    <col min="8727" max="8727" width="3" style="16" customWidth="1"/>
    <col min="8728" max="8728" width="11.7109375" style="16" customWidth="1"/>
    <col min="8729" max="8734" width="3.28515625" style="16" customWidth="1"/>
    <col min="8735" max="8736" width="5.7109375" style="16" customWidth="1"/>
    <col min="8737" max="8737" width="25.28515625" style="16" customWidth="1"/>
    <col min="8738" max="8743" width="3.28515625" style="16" customWidth="1"/>
    <col min="8744" max="8745" width="5.7109375" style="16" customWidth="1"/>
    <col min="8746" max="8746" width="25.28515625" style="16" customWidth="1"/>
    <col min="8747" max="8752" width="3.28515625" style="16" customWidth="1"/>
    <col min="8753" max="8754" width="5.7109375" style="16" customWidth="1"/>
    <col min="8755" max="8755" width="25.28515625" style="16" customWidth="1"/>
    <col min="8756" max="8761" width="3.28515625" style="16" customWidth="1"/>
    <col min="8762" max="8763" width="5.7109375" style="16" customWidth="1"/>
    <col min="8764" max="8764" width="25.28515625" style="16" customWidth="1"/>
    <col min="8765" max="8976" width="11.42578125" style="16"/>
    <col min="8977" max="8977" width="4" style="16" customWidth="1"/>
    <col min="8978" max="8978" width="20.28515625" style="16" customWidth="1"/>
    <col min="8979" max="8979" width="15.85546875" style="16" customWidth="1"/>
    <col min="8980" max="8980" width="10.85546875" style="16" customWidth="1"/>
    <col min="8981" max="8981" width="15.7109375" style="16" customWidth="1"/>
    <col min="8982" max="8982" width="2.85546875" style="16" customWidth="1"/>
    <col min="8983" max="8983" width="3" style="16" customWidth="1"/>
    <col min="8984" max="8984" width="11.7109375" style="16" customWidth="1"/>
    <col min="8985" max="8990" width="3.28515625" style="16" customWidth="1"/>
    <col min="8991" max="8992" width="5.7109375" style="16" customWidth="1"/>
    <col min="8993" max="8993" width="25.28515625" style="16" customWidth="1"/>
    <col min="8994" max="8999" width="3.28515625" style="16" customWidth="1"/>
    <col min="9000" max="9001" width="5.7109375" style="16" customWidth="1"/>
    <col min="9002" max="9002" width="25.28515625" style="16" customWidth="1"/>
    <col min="9003" max="9008" width="3.28515625" style="16" customWidth="1"/>
    <col min="9009" max="9010" width="5.7109375" style="16" customWidth="1"/>
    <col min="9011" max="9011" width="25.28515625" style="16" customWidth="1"/>
    <col min="9012" max="9017" width="3.28515625" style="16" customWidth="1"/>
    <col min="9018" max="9019" width="5.7109375" style="16" customWidth="1"/>
    <col min="9020" max="9020" width="25.28515625" style="16" customWidth="1"/>
    <col min="9021" max="9232" width="11.42578125" style="16"/>
    <col min="9233" max="9233" width="4" style="16" customWidth="1"/>
    <col min="9234" max="9234" width="20.28515625" style="16" customWidth="1"/>
    <col min="9235" max="9235" width="15.85546875" style="16" customWidth="1"/>
    <col min="9236" max="9236" width="10.85546875" style="16" customWidth="1"/>
    <col min="9237" max="9237" width="15.7109375" style="16" customWidth="1"/>
    <col min="9238" max="9238" width="2.85546875" style="16" customWidth="1"/>
    <col min="9239" max="9239" width="3" style="16" customWidth="1"/>
    <col min="9240" max="9240" width="11.7109375" style="16" customWidth="1"/>
    <col min="9241" max="9246" width="3.28515625" style="16" customWidth="1"/>
    <col min="9247" max="9248" width="5.7109375" style="16" customWidth="1"/>
    <col min="9249" max="9249" width="25.28515625" style="16" customWidth="1"/>
    <col min="9250" max="9255" width="3.28515625" style="16" customWidth="1"/>
    <col min="9256" max="9257" width="5.7109375" style="16" customWidth="1"/>
    <col min="9258" max="9258" width="25.28515625" style="16" customWidth="1"/>
    <col min="9259" max="9264" width="3.28515625" style="16" customWidth="1"/>
    <col min="9265" max="9266" width="5.7109375" style="16" customWidth="1"/>
    <col min="9267" max="9267" width="25.28515625" style="16" customWidth="1"/>
    <col min="9268" max="9273" width="3.28515625" style="16" customWidth="1"/>
    <col min="9274" max="9275" width="5.7109375" style="16" customWidth="1"/>
    <col min="9276" max="9276" width="25.28515625" style="16" customWidth="1"/>
    <col min="9277" max="9488" width="11.42578125" style="16"/>
    <col min="9489" max="9489" width="4" style="16" customWidth="1"/>
    <col min="9490" max="9490" width="20.28515625" style="16" customWidth="1"/>
    <col min="9491" max="9491" width="15.85546875" style="16" customWidth="1"/>
    <col min="9492" max="9492" width="10.85546875" style="16" customWidth="1"/>
    <col min="9493" max="9493" width="15.7109375" style="16" customWidth="1"/>
    <col min="9494" max="9494" width="2.85546875" style="16" customWidth="1"/>
    <col min="9495" max="9495" width="3" style="16" customWidth="1"/>
    <col min="9496" max="9496" width="11.7109375" style="16" customWidth="1"/>
    <col min="9497" max="9502" width="3.28515625" style="16" customWidth="1"/>
    <col min="9503" max="9504" width="5.7109375" style="16" customWidth="1"/>
    <col min="9505" max="9505" width="25.28515625" style="16" customWidth="1"/>
    <col min="9506" max="9511" width="3.28515625" style="16" customWidth="1"/>
    <col min="9512" max="9513" width="5.7109375" style="16" customWidth="1"/>
    <col min="9514" max="9514" width="25.28515625" style="16" customWidth="1"/>
    <col min="9515" max="9520" width="3.28515625" style="16" customWidth="1"/>
    <col min="9521" max="9522" width="5.7109375" style="16" customWidth="1"/>
    <col min="9523" max="9523" width="25.28515625" style="16" customWidth="1"/>
    <col min="9524" max="9529" width="3.28515625" style="16" customWidth="1"/>
    <col min="9530" max="9531" width="5.7109375" style="16" customWidth="1"/>
    <col min="9532" max="9532" width="25.28515625" style="16" customWidth="1"/>
    <col min="9533" max="9744" width="11.42578125" style="16"/>
    <col min="9745" max="9745" width="4" style="16" customWidth="1"/>
    <col min="9746" max="9746" width="20.28515625" style="16" customWidth="1"/>
    <col min="9747" max="9747" width="15.85546875" style="16" customWidth="1"/>
    <col min="9748" max="9748" width="10.85546875" style="16" customWidth="1"/>
    <col min="9749" max="9749" width="15.7109375" style="16" customWidth="1"/>
    <col min="9750" max="9750" width="2.85546875" style="16" customWidth="1"/>
    <col min="9751" max="9751" width="3" style="16" customWidth="1"/>
    <col min="9752" max="9752" width="11.7109375" style="16" customWidth="1"/>
    <col min="9753" max="9758" width="3.28515625" style="16" customWidth="1"/>
    <col min="9759" max="9760" width="5.7109375" style="16" customWidth="1"/>
    <col min="9761" max="9761" width="25.28515625" style="16" customWidth="1"/>
    <col min="9762" max="9767" width="3.28515625" style="16" customWidth="1"/>
    <col min="9768" max="9769" width="5.7109375" style="16" customWidth="1"/>
    <col min="9770" max="9770" width="25.28515625" style="16" customWidth="1"/>
    <col min="9771" max="9776" width="3.28515625" style="16" customWidth="1"/>
    <col min="9777" max="9778" width="5.7109375" style="16" customWidth="1"/>
    <col min="9779" max="9779" width="25.28515625" style="16" customWidth="1"/>
    <col min="9780" max="9785" width="3.28515625" style="16" customWidth="1"/>
    <col min="9786" max="9787" width="5.7109375" style="16" customWidth="1"/>
    <col min="9788" max="9788" width="25.28515625" style="16" customWidth="1"/>
    <col min="9789" max="10000" width="11.42578125" style="16"/>
    <col min="10001" max="10001" width="4" style="16" customWidth="1"/>
    <col min="10002" max="10002" width="20.28515625" style="16" customWidth="1"/>
    <col min="10003" max="10003" width="15.85546875" style="16" customWidth="1"/>
    <col min="10004" max="10004" width="10.85546875" style="16" customWidth="1"/>
    <col min="10005" max="10005" width="15.7109375" style="16" customWidth="1"/>
    <col min="10006" max="10006" width="2.85546875" style="16" customWidth="1"/>
    <col min="10007" max="10007" width="3" style="16" customWidth="1"/>
    <col min="10008" max="10008" width="11.7109375" style="16" customWidth="1"/>
    <col min="10009" max="10014" width="3.28515625" style="16" customWidth="1"/>
    <col min="10015" max="10016" width="5.7109375" style="16" customWidth="1"/>
    <col min="10017" max="10017" width="25.28515625" style="16" customWidth="1"/>
    <col min="10018" max="10023" width="3.28515625" style="16" customWidth="1"/>
    <col min="10024" max="10025" width="5.7109375" style="16" customWidth="1"/>
    <col min="10026" max="10026" width="25.28515625" style="16" customWidth="1"/>
    <col min="10027" max="10032" width="3.28515625" style="16" customWidth="1"/>
    <col min="10033" max="10034" width="5.7109375" style="16" customWidth="1"/>
    <col min="10035" max="10035" width="25.28515625" style="16" customWidth="1"/>
    <col min="10036" max="10041" width="3.28515625" style="16" customWidth="1"/>
    <col min="10042" max="10043" width="5.7109375" style="16" customWidth="1"/>
    <col min="10044" max="10044" width="25.28515625" style="16" customWidth="1"/>
    <col min="10045" max="10256" width="11.42578125" style="16"/>
    <col min="10257" max="10257" width="4" style="16" customWidth="1"/>
    <col min="10258" max="10258" width="20.28515625" style="16" customWidth="1"/>
    <col min="10259" max="10259" width="15.85546875" style="16" customWidth="1"/>
    <col min="10260" max="10260" width="10.85546875" style="16" customWidth="1"/>
    <col min="10261" max="10261" width="15.7109375" style="16" customWidth="1"/>
    <col min="10262" max="10262" width="2.85546875" style="16" customWidth="1"/>
    <col min="10263" max="10263" width="3" style="16" customWidth="1"/>
    <col min="10264" max="10264" width="11.7109375" style="16" customWidth="1"/>
    <col min="10265" max="10270" width="3.28515625" style="16" customWidth="1"/>
    <col min="10271" max="10272" width="5.7109375" style="16" customWidth="1"/>
    <col min="10273" max="10273" width="25.28515625" style="16" customWidth="1"/>
    <col min="10274" max="10279" width="3.28515625" style="16" customWidth="1"/>
    <col min="10280" max="10281" width="5.7109375" style="16" customWidth="1"/>
    <col min="10282" max="10282" width="25.28515625" style="16" customWidth="1"/>
    <col min="10283" max="10288" width="3.28515625" style="16" customWidth="1"/>
    <col min="10289" max="10290" width="5.7109375" style="16" customWidth="1"/>
    <col min="10291" max="10291" width="25.28515625" style="16" customWidth="1"/>
    <col min="10292" max="10297" width="3.28515625" style="16" customWidth="1"/>
    <col min="10298" max="10299" width="5.7109375" style="16" customWidth="1"/>
    <col min="10300" max="10300" width="25.28515625" style="16" customWidth="1"/>
    <col min="10301" max="10512" width="11.42578125" style="16"/>
    <col min="10513" max="10513" width="4" style="16" customWidth="1"/>
    <col min="10514" max="10514" width="20.28515625" style="16" customWidth="1"/>
    <col min="10515" max="10515" width="15.85546875" style="16" customWidth="1"/>
    <col min="10516" max="10516" width="10.85546875" style="16" customWidth="1"/>
    <col min="10517" max="10517" width="15.7109375" style="16" customWidth="1"/>
    <col min="10518" max="10518" width="2.85546875" style="16" customWidth="1"/>
    <col min="10519" max="10519" width="3" style="16" customWidth="1"/>
    <col min="10520" max="10520" width="11.7109375" style="16" customWidth="1"/>
    <col min="10521" max="10526" width="3.28515625" style="16" customWidth="1"/>
    <col min="10527" max="10528" width="5.7109375" style="16" customWidth="1"/>
    <col min="10529" max="10529" width="25.28515625" style="16" customWidth="1"/>
    <col min="10530" max="10535" width="3.28515625" style="16" customWidth="1"/>
    <col min="10536" max="10537" width="5.7109375" style="16" customWidth="1"/>
    <col min="10538" max="10538" width="25.28515625" style="16" customWidth="1"/>
    <col min="10539" max="10544" width="3.28515625" style="16" customWidth="1"/>
    <col min="10545" max="10546" width="5.7109375" style="16" customWidth="1"/>
    <col min="10547" max="10547" width="25.28515625" style="16" customWidth="1"/>
    <col min="10548" max="10553" width="3.28515625" style="16" customWidth="1"/>
    <col min="10554" max="10555" width="5.7109375" style="16" customWidth="1"/>
    <col min="10556" max="10556" width="25.28515625" style="16" customWidth="1"/>
    <col min="10557" max="10768" width="11.42578125" style="16"/>
    <col min="10769" max="10769" width="4" style="16" customWidth="1"/>
    <col min="10770" max="10770" width="20.28515625" style="16" customWidth="1"/>
    <col min="10771" max="10771" width="15.85546875" style="16" customWidth="1"/>
    <col min="10772" max="10772" width="10.85546875" style="16" customWidth="1"/>
    <col min="10773" max="10773" width="15.7109375" style="16" customWidth="1"/>
    <col min="10774" max="10774" width="2.85546875" style="16" customWidth="1"/>
    <col min="10775" max="10775" width="3" style="16" customWidth="1"/>
    <col min="10776" max="10776" width="11.7109375" style="16" customWidth="1"/>
    <col min="10777" max="10782" width="3.28515625" style="16" customWidth="1"/>
    <col min="10783" max="10784" width="5.7109375" style="16" customWidth="1"/>
    <col min="10785" max="10785" width="25.28515625" style="16" customWidth="1"/>
    <col min="10786" max="10791" width="3.28515625" style="16" customWidth="1"/>
    <col min="10792" max="10793" width="5.7109375" style="16" customWidth="1"/>
    <col min="10794" max="10794" width="25.28515625" style="16" customWidth="1"/>
    <col min="10795" max="10800" width="3.28515625" style="16" customWidth="1"/>
    <col min="10801" max="10802" width="5.7109375" style="16" customWidth="1"/>
    <col min="10803" max="10803" width="25.28515625" style="16" customWidth="1"/>
    <col min="10804" max="10809" width="3.28515625" style="16" customWidth="1"/>
    <col min="10810" max="10811" width="5.7109375" style="16" customWidth="1"/>
    <col min="10812" max="10812" width="25.28515625" style="16" customWidth="1"/>
    <col min="10813" max="11024" width="11.42578125" style="16"/>
    <col min="11025" max="11025" width="4" style="16" customWidth="1"/>
    <col min="11026" max="11026" width="20.28515625" style="16" customWidth="1"/>
    <col min="11027" max="11027" width="15.85546875" style="16" customWidth="1"/>
    <col min="11028" max="11028" width="10.85546875" style="16" customWidth="1"/>
    <col min="11029" max="11029" width="15.7109375" style="16" customWidth="1"/>
    <col min="11030" max="11030" width="2.85546875" style="16" customWidth="1"/>
    <col min="11031" max="11031" width="3" style="16" customWidth="1"/>
    <col min="11032" max="11032" width="11.7109375" style="16" customWidth="1"/>
    <col min="11033" max="11038" width="3.28515625" style="16" customWidth="1"/>
    <col min="11039" max="11040" width="5.7109375" style="16" customWidth="1"/>
    <col min="11041" max="11041" width="25.28515625" style="16" customWidth="1"/>
    <col min="11042" max="11047" width="3.28515625" style="16" customWidth="1"/>
    <col min="11048" max="11049" width="5.7109375" style="16" customWidth="1"/>
    <col min="11050" max="11050" width="25.28515625" style="16" customWidth="1"/>
    <col min="11051" max="11056" width="3.28515625" style="16" customWidth="1"/>
    <col min="11057" max="11058" width="5.7109375" style="16" customWidth="1"/>
    <col min="11059" max="11059" width="25.28515625" style="16" customWidth="1"/>
    <col min="11060" max="11065" width="3.28515625" style="16" customWidth="1"/>
    <col min="11066" max="11067" width="5.7109375" style="16" customWidth="1"/>
    <col min="11068" max="11068" width="25.28515625" style="16" customWidth="1"/>
    <col min="11069" max="11280" width="11.42578125" style="16"/>
    <col min="11281" max="11281" width="4" style="16" customWidth="1"/>
    <col min="11282" max="11282" width="20.28515625" style="16" customWidth="1"/>
    <col min="11283" max="11283" width="15.85546875" style="16" customWidth="1"/>
    <col min="11284" max="11284" width="10.85546875" style="16" customWidth="1"/>
    <col min="11285" max="11285" width="15.7109375" style="16" customWidth="1"/>
    <col min="11286" max="11286" width="2.85546875" style="16" customWidth="1"/>
    <col min="11287" max="11287" width="3" style="16" customWidth="1"/>
    <col min="11288" max="11288" width="11.7109375" style="16" customWidth="1"/>
    <col min="11289" max="11294" width="3.28515625" style="16" customWidth="1"/>
    <col min="11295" max="11296" width="5.7109375" style="16" customWidth="1"/>
    <col min="11297" max="11297" width="25.28515625" style="16" customWidth="1"/>
    <col min="11298" max="11303" width="3.28515625" style="16" customWidth="1"/>
    <col min="11304" max="11305" width="5.7109375" style="16" customWidth="1"/>
    <col min="11306" max="11306" width="25.28515625" style="16" customWidth="1"/>
    <col min="11307" max="11312" width="3.28515625" style="16" customWidth="1"/>
    <col min="11313" max="11314" width="5.7109375" style="16" customWidth="1"/>
    <col min="11315" max="11315" width="25.28515625" style="16" customWidth="1"/>
    <col min="11316" max="11321" width="3.28515625" style="16" customWidth="1"/>
    <col min="11322" max="11323" width="5.7109375" style="16" customWidth="1"/>
    <col min="11324" max="11324" width="25.28515625" style="16" customWidth="1"/>
    <col min="11325" max="11536" width="11.42578125" style="16"/>
    <col min="11537" max="11537" width="4" style="16" customWidth="1"/>
    <col min="11538" max="11538" width="20.28515625" style="16" customWidth="1"/>
    <col min="11539" max="11539" width="15.85546875" style="16" customWidth="1"/>
    <col min="11540" max="11540" width="10.85546875" style="16" customWidth="1"/>
    <col min="11541" max="11541" width="15.7109375" style="16" customWidth="1"/>
    <col min="11542" max="11542" width="2.85546875" style="16" customWidth="1"/>
    <col min="11543" max="11543" width="3" style="16" customWidth="1"/>
    <col min="11544" max="11544" width="11.7109375" style="16" customWidth="1"/>
    <col min="11545" max="11550" width="3.28515625" style="16" customWidth="1"/>
    <col min="11551" max="11552" width="5.7109375" style="16" customWidth="1"/>
    <col min="11553" max="11553" width="25.28515625" style="16" customWidth="1"/>
    <col min="11554" max="11559" width="3.28515625" style="16" customWidth="1"/>
    <col min="11560" max="11561" width="5.7109375" style="16" customWidth="1"/>
    <col min="11562" max="11562" width="25.28515625" style="16" customWidth="1"/>
    <col min="11563" max="11568" width="3.28515625" style="16" customWidth="1"/>
    <col min="11569" max="11570" width="5.7109375" style="16" customWidth="1"/>
    <col min="11571" max="11571" width="25.28515625" style="16" customWidth="1"/>
    <col min="11572" max="11577" width="3.28515625" style="16" customWidth="1"/>
    <col min="11578" max="11579" width="5.7109375" style="16" customWidth="1"/>
    <col min="11580" max="11580" width="25.28515625" style="16" customWidth="1"/>
    <col min="11581" max="11792" width="11.42578125" style="16"/>
    <col min="11793" max="11793" width="4" style="16" customWidth="1"/>
    <col min="11794" max="11794" width="20.28515625" style="16" customWidth="1"/>
    <col min="11795" max="11795" width="15.85546875" style="16" customWidth="1"/>
    <col min="11796" max="11796" width="10.85546875" style="16" customWidth="1"/>
    <col min="11797" max="11797" width="15.7109375" style="16" customWidth="1"/>
    <col min="11798" max="11798" width="2.85546875" style="16" customWidth="1"/>
    <col min="11799" max="11799" width="3" style="16" customWidth="1"/>
    <col min="11800" max="11800" width="11.7109375" style="16" customWidth="1"/>
    <col min="11801" max="11806" width="3.28515625" style="16" customWidth="1"/>
    <col min="11807" max="11808" width="5.7109375" style="16" customWidth="1"/>
    <col min="11809" max="11809" width="25.28515625" style="16" customWidth="1"/>
    <col min="11810" max="11815" width="3.28515625" style="16" customWidth="1"/>
    <col min="11816" max="11817" width="5.7109375" style="16" customWidth="1"/>
    <col min="11818" max="11818" width="25.28515625" style="16" customWidth="1"/>
    <col min="11819" max="11824" width="3.28515625" style="16" customWidth="1"/>
    <col min="11825" max="11826" width="5.7109375" style="16" customWidth="1"/>
    <col min="11827" max="11827" width="25.28515625" style="16" customWidth="1"/>
    <col min="11828" max="11833" width="3.28515625" style="16" customWidth="1"/>
    <col min="11834" max="11835" width="5.7109375" style="16" customWidth="1"/>
    <col min="11836" max="11836" width="25.28515625" style="16" customWidth="1"/>
    <col min="11837" max="12048" width="11.42578125" style="16"/>
    <col min="12049" max="12049" width="4" style="16" customWidth="1"/>
    <col min="12050" max="12050" width="20.28515625" style="16" customWidth="1"/>
    <col min="12051" max="12051" width="15.85546875" style="16" customWidth="1"/>
    <col min="12052" max="12052" width="10.85546875" style="16" customWidth="1"/>
    <col min="12053" max="12053" width="15.7109375" style="16" customWidth="1"/>
    <col min="12054" max="12054" width="2.85546875" style="16" customWidth="1"/>
    <col min="12055" max="12055" width="3" style="16" customWidth="1"/>
    <col min="12056" max="12056" width="11.7109375" style="16" customWidth="1"/>
    <col min="12057" max="12062" width="3.28515625" style="16" customWidth="1"/>
    <col min="12063" max="12064" width="5.7109375" style="16" customWidth="1"/>
    <col min="12065" max="12065" width="25.28515625" style="16" customWidth="1"/>
    <col min="12066" max="12071" width="3.28515625" style="16" customWidth="1"/>
    <col min="12072" max="12073" width="5.7109375" style="16" customWidth="1"/>
    <col min="12074" max="12074" width="25.28515625" style="16" customWidth="1"/>
    <col min="12075" max="12080" width="3.28515625" style="16" customWidth="1"/>
    <col min="12081" max="12082" width="5.7109375" style="16" customWidth="1"/>
    <col min="12083" max="12083" width="25.28515625" style="16" customWidth="1"/>
    <col min="12084" max="12089" width="3.28515625" style="16" customWidth="1"/>
    <col min="12090" max="12091" width="5.7109375" style="16" customWidth="1"/>
    <col min="12092" max="12092" width="25.28515625" style="16" customWidth="1"/>
    <col min="12093" max="12304" width="11.42578125" style="16"/>
    <col min="12305" max="12305" width="4" style="16" customWidth="1"/>
    <col min="12306" max="12306" width="20.28515625" style="16" customWidth="1"/>
    <col min="12307" max="12307" width="15.85546875" style="16" customWidth="1"/>
    <col min="12308" max="12308" width="10.85546875" style="16" customWidth="1"/>
    <col min="12309" max="12309" width="15.7109375" style="16" customWidth="1"/>
    <col min="12310" max="12310" width="2.85546875" style="16" customWidth="1"/>
    <col min="12311" max="12311" width="3" style="16" customWidth="1"/>
    <col min="12312" max="12312" width="11.7109375" style="16" customWidth="1"/>
    <col min="12313" max="12318" width="3.28515625" style="16" customWidth="1"/>
    <col min="12319" max="12320" width="5.7109375" style="16" customWidth="1"/>
    <col min="12321" max="12321" width="25.28515625" style="16" customWidth="1"/>
    <col min="12322" max="12327" width="3.28515625" style="16" customWidth="1"/>
    <col min="12328" max="12329" width="5.7109375" style="16" customWidth="1"/>
    <col min="12330" max="12330" width="25.28515625" style="16" customWidth="1"/>
    <col min="12331" max="12336" width="3.28515625" style="16" customWidth="1"/>
    <col min="12337" max="12338" width="5.7109375" style="16" customWidth="1"/>
    <col min="12339" max="12339" width="25.28515625" style="16" customWidth="1"/>
    <col min="12340" max="12345" width="3.28515625" style="16" customWidth="1"/>
    <col min="12346" max="12347" width="5.7109375" style="16" customWidth="1"/>
    <col min="12348" max="12348" width="25.28515625" style="16" customWidth="1"/>
    <col min="12349" max="12560" width="11.42578125" style="16"/>
    <col min="12561" max="12561" width="4" style="16" customWidth="1"/>
    <col min="12562" max="12562" width="20.28515625" style="16" customWidth="1"/>
    <col min="12563" max="12563" width="15.85546875" style="16" customWidth="1"/>
    <col min="12564" max="12564" width="10.85546875" style="16" customWidth="1"/>
    <col min="12565" max="12565" width="15.7109375" style="16" customWidth="1"/>
    <col min="12566" max="12566" width="2.85546875" style="16" customWidth="1"/>
    <col min="12567" max="12567" width="3" style="16" customWidth="1"/>
    <col min="12568" max="12568" width="11.7109375" style="16" customWidth="1"/>
    <col min="12569" max="12574" width="3.28515625" style="16" customWidth="1"/>
    <col min="12575" max="12576" width="5.7109375" style="16" customWidth="1"/>
    <col min="12577" max="12577" width="25.28515625" style="16" customWidth="1"/>
    <col min="12578" max="12583" width="3.28515625" style="16" customWidth="1"/>
    <col min="12584" max="12585" width="5.7109375" style="16" customWidth="1"/>
    <col min="12586" max="12586" width="25.28515625" style="16" customWidth="1"/>
    <col min="12587" max="12592" width="3.28515625" style="16" customWidth="1"/>
    <col min="12593" max="12594" width="5.7109375" style="16" customWidth="1"/>
    <col min="12595" max="12595" width="25.28515625" style="16" customWidth="1"/>
    <col min="12596" max="12601" width="3.28515625" style="16" customWidth="1"/>
    <col min="12602" max="12603" width="5.7109375" style="16" customWidth="1"/>
    <col min="12604" max="12604" width="25.28515625" style="16" customWidth="1"/>
    <col min="12605" max="12816" width="11.42578125" style="16"/>
    <col min="12817" max="12817" width="4" style="16" customWidth="1"/>
    <col min="12818" max="12818" width="20.28515625" style="16" customWidth="1"/>
    <col min="12819" max="12819" width="15.85546875" style="16" customWidth="1"/>
    <col min="12820" max="12820" width="10.85546875" style="16" customWidth="1"/>
    <col min="12821" max="12821" width="15.7109375" style="16" customWidth="1"/>
    <col min="12822" max="12822" width="2.85546875" style="16" customWidth="1"/>
    <col min="12823" max="12823" width="3" style="16" customWidth="1"/>
    <col min="12824" max="12824" width="11.7109375" style="16" customWidth="1"/>
    <col min="12825" max="12830" width="3.28515625" style="16" customWidth="1"/>
    <col min="12831" max="12832" width="5.7109375" style="16" customWidth="1"/>
    <col min="12833" max="12833" width="25.28515625" style="16" customWidth="1"/>
    <col min="12834" max="12839" width="3.28515625" style="16" customWidth="1"/>
    <col min="12840" max="12841" width="5.7109375" style="16" customWidth="1"/>
    <col min="12842" max="12842" width="25.28515625" style="16" customWidth="1"/>
    <col min="12843" max="12848" width="3.28515625" style="16" customWidth="1"/>
    <col min="12849" max="12850" width="5.7109375" style="16" customWidth="1"/>
    <col min="12851" max="12851" width="25.28515625" style="16" customWidth="1"/>
    <col min="12852" max="12857" width="3.28515625" style="16" customWidth="1"/>
    <col min="12858" max="12859" width="5.7109375" style="16" customWidth="1"/>
    <col min="12860" max="12860" width="25.28515625" style="16" customWidth="1"/>
    <col min="12861" max="13072" width="11.42578125" style="16"/>
    <col min="13073" max="13073" width="4" style="16" customWidth="1"/>
    <col min="13074" max="13074" width="20.28515625" style="16" customWidth="1"/>
    <col min="13075" max="13075" width="15.85546875" style="16" customWidth="1"/>
    <col min="13076" max="13076" width="10.85546875" style="16" customWidth="1"/>
    <col min="13077" max="13077" width="15.7109375" style="16" customWidth="1"/>
    <col min="13078" max="13078" width="2.85546875" style="16" customWidth="1"/>
    <col min="13079" max="13079" width="3" style="16" customWidth="1"/>
    <col min="13080" max="13080" width="11.7109375" style="16" customWidth="1"/>
    <col min="13081" max="13086" width="3.28515625" style="16" customWidth="1"/>
    <col min="13087" max="13088" width="5.7109375" style="16" customWidth="1"/>
    <col min="13089" max="13089" width="25.28515625" style="16" customWidth="1"/>
    <col min="13090" max="13095" width="3.28515625" style="16" customWidth="1"/>
    <col min="13096" max="13097" width="5.7109375" style="16" customWidth="1"/>
    <col min="13098" max="13098" width="25.28515625" style="16" customWidth="1"/>
    <col min="13099" max="13104" width="3.28515625" style="16" customWidth="1"/>
    <col min="13105" max="13106" width="5.7109375" style="16" customWidth="1"/>
    <col min="13107" max="13107" width="25.28515625" style="16" customWidth="1"/>
    <col min="13108" max="13113" width="3.28515625" style="16" customWidth="1"/>
    <col min="13114" max="13115" width="5.7109375" style="16" customWidth="1"/>
    <col min="13116" max="13116" width="25.28515625" style="16" customWidth="1"/>
    <col min="13117" max="13328" width="11.42578125" style="16"/>
    <col min="13329" max="13329" width="4" style="16" customWidth="1"/>
    <col min="13330" max="13330" width="20.28515625" style="16" customWidth="1"/>
    <col min="13331" max="13331" width="15.85546875" style="16" customWidth="1"/>
    <col min="13332" max="13332" width="10.85546875" style="16" customWidth="1"/>
    <col min="13333" max="13333" width="15.7109375" style="16" customWidth="1"/>
    <col min="13334" max="13334" width="2.85546875" style="16" customWidth="1"/>
    <col min="13335" max="13335" width="3" style="16" customWidth="1"/>
    <col min="13336" max="13336" width="11.7109375" style="16" customWidth="1"/>
    <col min="13337" max="13342" width="3.28515625" style="16" customWidth="1"/>
    <col min="13343" max="13344" width="5.7109375" style="16" customWidth="1"/>
    <col min="13345" max="13345" width="25.28515625" style="16" customWidth="1"/>
    <col min="13346" max="13351" width="3.28515625" style="16" customWidth="1"/>
    <col min="13352" max="13353" width="5.7109375" style="16" customWidth="1"/>
    <col min="13354" max="13354" width="25.28515625" style="16" customWidth="1"/>
    <col min="13355" max="13360" width="3.28515625" style="16" customWidth="1"/>
    <col min="13361" max="13362" width="5.7109375" style="16" customWidth="1"/>
    <col min="13363" max="13363" width="25.28515625" style="16" customWidth="1"/>
    <col min="13364" max="13369" width="3.28515625" style="16" customWidth="1"/>
    <col min="13370" max="13371" width="5.7109375" style="16" customWidth="1"/>
    <col min="13372" max="13372" width="25.28515625" style="16" customWidth="1"/>
    <col min="13373" max="13584" width="11.42578125" style="16"/>
    <col min="13585" max="13585" width="4" style="16" customWidth="1"/>
    <col min="13586" max="13586" width="20.28515625" style="16" customWidth="1"/>
    <col min="13587" max="13587" width="15.85546875" style="16" customWidth="1"/>
    <col min="13588" max="13588" width="10.85546875" style="16" customWidth="1"/>
    <col min="13589" max="13589" width="15.7109375" style="16" customWidth="1"/>
    <col min="13590" max="13590" width="2.85546875" style="16" customWidth="1"/>
    <col min="13591" max="13591" width="3" style="16" customWidth="1"/>
    <col min="13592" max="13592" width="11.7109375" style="16" customWidth="1"/>
    <col min="13593" max="13598" width="3.28515625" style="16" customWidth="1"/>
    <col min="13599" max="13600" width="5.7109375" style="16" customWidth="1"/>
    <col min="13601" max="13601" width="25.28515625" style="16" customWidth="1"/>
    <col min="13602" max="13607" width="3.28515625" style="16" customWidth="1"/>
    <col min="13608" max="13609" width="5.7109375" style="16" customWidth="1"/>
    <col min="13610" max="13610" width="25.28515625" style="16" customWidth="1"/>
    <col min="13611" max="13616" width="3.28515625" style="16" customWidth="1"/>
    <col min="13617" max="13618" width="5.7109375" style="16" customWidth="1"/>
    <col min="13619" max="13619" width="25.28515625" style="16" customWidth="1"/>
    <col min="13620" max="13625" width="3.28515625" style="16" customWidth="1"/>
    <col min="13626" max="13627" width="5.7109375" style="16" customWidth="1"/>
    <col min="13628" max="13628" width="25.28515625" style="16" customWidth="1"/>
    <col min="13629" max="13840" width="11.42578125" style="16"/>
    <col min="13841" max="13841" width="4" style="16" customWidth="1"/>
    <col min="13842" max="13842" width="20.28515625" style="16" customWidth="1"/>
    <col min="13843" max="13843" width="15.85546875" style="16" customWidth="1"/>
    <col min="13844" max="13844" width="10.85546875" style="16" customWidth="1"/>
    <col min="13845" max="13845" width="15.7109375" style="16" customWidth="1"/>
    <col min="13846" max="13846" width="2.85546875" style="16" customWidth="1"/>
    <col min="13847" max="13847" width="3" style="16" customWidth="1"/>
    <col min="13848" max="13848" width="11.7109375" style="16" customWidth="1"/>
    <col min="13849" max="13854" width="3.28515625" style="16" customWidth="1"/>
    <col min="13855" max="13856" width="5.7109375" style="16" customWidth="1"/>
    <col min="13857" max="13857" width="25.28515625" style="16" customWidth="1"/>
    <col min="13858" max="13863" width="3.28515625" style="16" customWidth="1"/>
    <col min="13864" max="13865" width="5.7109375" style="16" customWidth="1"/>
    <col min="13866" max="13866" width="25.28515625" style="16" customWidth="1"/>
    <col min="13867" max="13872" width="3.28515625" style="16" customWidth="1"/>
    <col min="13873" max="13874" width="5.7109375" style="16" customWidth="1"/>
    <col min="13875" max="13875" width="25.28515625" style="16" customWidth="1"/>
    <col min="13876" max="13881" width="3.28515625" style="16" customWidth="1"/>
    <col min="13882" max="13883" width="5.7109375" style="16" customWidth="1"/>
    <col min="13884" max="13884" width="25.28515625" style="16" customWidth="1"/>
    <col min="13885" max="14096" width="11.42578125" style="16"/>
    <col min="14097" max="14097" width="4" style="16" customWidth="1"/>
    <col min="14098" max="14098" width="20.28515625" style="16" customWidth="1"/>
    <col min="14099" max="14099" width="15.85546875" style="16" customWidth="1"/>
    <col min="14100" max="14100" width="10.85546875" style="16" customWidth="1"/>
    <col min="14101" max="14101" width="15.7109375" style="16" customWidth="1"/>
    <col min="14102" max="14102" width="2.85546875" style="16" customWidth="1"/>
    <col min="14103" max="14103" width="3" style="16" customWidth="1"/>
    <col min="14104" max="14104" width="11.7109375" style="16" customWidth="1"/>
    <col min="14105" max="14110" width="3.28515625" style="16" customWidth="1"/>
    <col min="14111" max="14112" width="5.7109375" style="16" customWidth="1"/>
    <col min="14113" max="14113" width="25.28515625" style="16" customWidth="1"/>
    <col min="14114" max="14119" width="3.28515625" style="16" customWidth="1"/>
    <col min="14120" max="14121" width="5.7109375" style="16" customWidth="1"/>
    <col min="14122" max="14122" width="25.28515625" style="16" customWidth="1"/>
    <col min="14123" max="14128" width="3.28515625" style="16" customWidth="1"/>
    <col min="14129" max="14130" width="5.7109375" style="16" customWidth="1"/>
    <col min="14131" max="14131" width="25.28515625" style="16" customWidth="1"/>
    <col min="14132" max="14137" width="3.28515625" style="16" customWidth="1"/>
    <col min="14138" max="14139" width="5.7109375" style="16" customWidth="1"/>
    <col min="14140" max="14140" width="25.28515625" style="16" customWidth="1"/>
    <col min="14141" max="14352" width="11.42578125" style="16"/>
    <col min="14353" max="14353" width="4" style="16" customWidth="1"/>
    <col min="14354" max="14354" width="20.28515625" style="16" customWidth="1"/>
    <col min="14355" max="14355" width="15.85546875" style="16" customWidth="1"/>
    <col min="14356" max="14356" width="10.85546875" style="16" customWidth="1"/>
    <col min="14357" max="14357" width="15.7109375" style="16" customWidth="1"/>
    <col min="14358" max="14358" width="2.85546875" style="16" customWidth="1"/>
    <col min="14359" max="14359" width="3" style="16" customWidth="1"/>
    <col min="14360" max="14360" width="11.7109375" style="16" customWidth="1"/>
    <col min="14361" max="14366" width="3.28515625" style="16" customWidth="1"/>
    <col min="14367" max="14368" width="5.7109375" style="16" customWidth="1"/>
    <col min="14369" max="14369" width="25.28515625" style="16" customWidth="1"/>
    <col min="14370" max="14375" width="3.28515625" style="16" customWidth="1"/>
    <col min="14376" max="14377" width="5.7109375" style="16" customWidth="1"/>
    <col min="14378" max="14378" width="25.28515625" style="16" customWidth="1"/>
    <col min="14379" max="14384" width="3.28515625" style="16" customWidth="1"/>
    <col min="14385" max="14386" width="5.7109375" style="16" customWidth="1"/>
    <col min="14387" max="14387" width="25.28515625" style="16" customWidth="1"/>
    <col min="14388" max="14393" width="3.28515625" style="16" customWidth="1"/>
    <col min="14394" max="14395" width="5.7109375" style="16" customWidth="1"/>
    <col min="14396" max="14396" width="25.28515625" style="16" customWidth="1"/>
    <col min="14397" max="14608" width="11.42578125" style="16"/>
    <col min="14609" max="14609" width="4" style="16" customWidth="1"/>
    <col min="14610" max="14610" width="20.28515625" style="16" customWidth="1"/>
    <col min="14611" max="14611" width="15.85546875" style="16" customWidth="1"/>
    <col min="14612" max="14612" width="10.85546875" style="16" customWidth="1"/>
    <col min="14613" max="14613" width="15.7109375" style="16" customWidth="1"/>
    <col min="14614" max="14614" width="2.85546875" style="16" customWidth="1"/>
    <col min="14615" max="14615" width="3" style="16" customWidth="1"/>
    <col min="14616" max="14616" width="11.7109375" style="16" customWidth="1"/>
    <col min="14617" max="14622" width="3.28515625" style="16" customWidth="1"/>
    <col min="14623" max="14624" width="5.7109375" style="16" customWidth="1"/>
    <col min="14625" max="14625" width="25.28515625" style="16" customWidth="1"/>
    <col min="14626" max="14631" width="3.28515625" style="16" customWidth="1"/>
    <col min="14632" max="14633" width="5.7109375" style="16" customWidth="1"/>
    <col min="14634" max="14634" width="25.28515625" style="16" customWidth="1"/>
    <col min="14635" max="14640" width="3.28515625" style="16" customWidth="1"/>
    <col min="14641" max="14642" width="5.7109375" style="16" customWidth="1"/>
    <col min="14643" max="14643" width="25.28515625" style="16" customWidth="1"/>
    <col min="14644" max="14649" width="3.28515625" style="16" customWidth="1"/>
    <col min="14650" max="14651" width="5.7109375" style="16" customWidth="1"/>
    <col min="14652" max="14652" width="25.28515625" style="16" customWidth="1"/>
    <col min="14653" max="14864" width="11.42578125" style="16"/>
    <col min="14865" max="14865" width="4" style="16" customWidth="1"/>
    <col min="14866" max="14866" width="20.28515625" style="16" customWidth="1"/>
    <col min="14867" max="14867" width="15.85546875" style="16" customWidth="1"/>
    <col min="14868" max="14868" width="10.85546875" style="16" customWidth="1"/>
    <col min="14869" max="14869" width="15.7109375" style="16" customWidth="1"/>
    <col min="14870" max="14870" width="2.85546875" style="16" customWidth="1"/>
    <col min="14871" max="14871" width="3" style="16" customWidth="1"/>
    <col min="14872" max="14872" width="11.7109375" style="16" customWidth="1"/>
    <col min="14873" max="14878" width="3.28515625" style="16" customWidth="1"/>
    <col min="14879" max="14880" width="5.7109375" style="16" customWidth="1"/>
    <col min="14881" max="14881" width="25.28515625" style="16" customWidth="1"/>
    <col min="14882" max="14887" width="3.28515625" style="16" customWidth="1"/>
    <col min="14888" max="14889" width="5.7109375" style="16" customWidth="1"/>
    <col min="14890" max="14890" width="25.28515625" style="16" customWidth="1"/>
    <col min="14891" max="14896" width="3.28515625" style="16" customWidth="1"/>
    <col min="14897" max="14898" width="5.7109375" style="16" customWidth="1"/>
    <col min="14899" max="14899" width="25.28515625" style="16" customWidth="1"/>
    <col min="14900" max="14905" width="3.28515625" style="16" customWidth="1"/>
    <col min="14906" max="14907" width="5.7109375" style="16" customWidth="1"/>
    <col min="14908" max="14908" width="25.28515625" style="16" customWidth="1"/>
    <col min="14909" max="15120" width="11.42578125" style="16"/>
    <col min="15121" max="15121" width="4" style="16" customWidth="1"/>
    <col min="15122" max="15122" width="20.28515625" style="16" customWidth="1"/>
    <col min="15123" max="15123" width="15.85546875" style="16" customWidth="1"/>
    <col min="15124" max="15124" width="10.85546875" style="16" customWidth="1"/>
    <col min="15125" max="15125" width="15.7109375" style="16" customWidth="1"/>
    <col min="15126" max="15126" width="2.85546875" style="16" customWidth="1"/>
    <col min="15127" max="15127" width="3" style="16" customWidth="1"/>
    <col min="15128" max="15128" width="11.7109375" style="16" customWidth="1"/>
    <col min="15129" max="15134" width="3.28515625" style="16" customWidth="1"/>
    <col min="15135" max="15136" width="5.7109375" style="16" customWidth="1"/>
    <col min="15137" max="15137" width="25.28515625" style="16" customWidth="1"/>
    <col min="15138" max="15143" width="3.28515625" style="16" customWidth="1"/>
    <col min="15144" max="15145" width="5.7109375" style="16" customWidth="1"/>
    <col min="15146" max="15146" width="25.28515625" style="16" customWidth="1"/>
    <col min="15147" max="15152" width="3.28515625" style="16" customWidth="1"/>
    <col min="15153" max="15154" width="5.7109375" style="16" customWidth="1"/>
    <col min="15155" max="15155" width="25.28515625" style="16" customWidth="1"/>
    <col min="15156" max="15161" width="3.28515625" style="16" customWidth="1"/>
    <col min="15162" max="15163" width="5.7109375" style="16" customWidth="1"/>
    <col min="15164" max="15164" width="25.28515625" style="16" customWidth="1"/>
    <col min="15165" max="15376" width="11.42578125" style="16"/>
    <col min="15377" max="15377" width="4" style="16" customWidth="1"/>
    <col min="15378" max="15378" width="20.28515625" style="16" customWidth="1"/>
    <col min="15379" max="15379" width="15.85546875" style="16" customWidth="1"/>
    <col min="15380" max="15380" width="10.85546875" style="16" customWidth="1"/>
    <col min="15381" max="15381" width="15.7109375" style="16" customWidth="1"/>
    <col min="15382" max="15382" width="2.85546875" style="16" customWidth="1"/>
    <col min="15383" max="15383" width="3" style="16" customWidth="1"/>
    <col min="15384" max="15384" width="11.7109375" style="16" customWidth="1"/>
    <col min="15385" max="15390" width="3.28515625" style="16" customWidth="1"/>
    <col min="15391" max="15392" width="5.7109375" style="16" customWidth="1"/>
    <col min="15393" max="15393" width="25.28515625" style="16" customWidth="1"/>
    <col min="15394" max="15399" width="3.28515625" style="16" customWidth="1"/>
    <col min="15400" max="15401" width="5.7109375" style="16" customWidth="1"/>
    <col min="15402" max="15402" width="25.28515625" style="16" customWidth="1"/>
    <col min="15403" max="15408" width="3.28515625" style="16" customWidth="1"/>
    <col min="15409" max="15410" width="5.7109375" style="16" customWidth="1"/>
    <col min="15411" max="15411" width="25.28515625" style="16" customWidth="1"/>
    <col min="15412" max="15417" width="3.28515625" style="16" customWidth="1"/>
    <col min="15418" max="15419" width="5.7109375" style="16" customWidth="1"/>
    <col min="15420" max="15420" width="25.28515625" style="16" customWidth="1"/>
    <col min="15421" max="15632" width="11.42578125" style="16"/>
    <col min="15633" max="15633" width="4" style="16" customWidth="1"/>
    <col min="15634" max="15634" width="20.28515625" style="16" customWidth="1"/>
    <col min="15635" max="15635" width="15.85546875" style="16" customWidth="1"/>
    <col min="15636" max="15636" width="10.85546875" style="16" customWidth="1"/>
    <col min="15637" max="15637" width="15.7109375" style="16" customWidth="1"/>
    <col min="15638" max="15638" width="2.85546875" style="16" customWidth="1"/>
    <col min="15639" max="15639" width="3" style="16" customWidth="1"/>
    <col min="15640" max="15640" width="11.7109375" style="16" customWidth="1"/>
    <col min="15641" max="15646" width="3.28515625" style="16" customWidth="1"/>
    <col min="15647" max="15648" width="5.7109375" style="16" customWidth="1"/>
    <col min="15649" max="15649" width="25.28515625" style="16" customWidth="1"/>
    <col min="15650" max="15655" width="3.28515625" style="16" customWidth="1"/>
    <col min="15656" max="15657" width="5.7109375" style="16" customWidth="1"/>
    <col min="15658" max="15658" width="25.28515625" style="16" customWidth="1"/>
    <col min="15659" max="15664" width="3.28515625" style="16" customWidth="1"/>
    <col min="15665" max="15666" width="5.7109375" style="16" customWidth="1"/>
    <col min="15667" max="15667" width="25.28515625" style="16" customWidth="1"/>
    <col min="15668" max="15673" width="3.28515625" style="16" customWidth="1"/>
    <col min="15674" max="15675" width="5.7109375" style="16" customWidth="1"/>
    <col min="15676" max="15676" width="25.28515625" style="16" customWidth="1"/>
    <col min="15677" max="15888" width="11.42578125" style="16"/>
    <col min="15889" max="15889" width="4" style="16" customWidth="1"/>
    <col min="15890" max="15890" width="20.28515625" style="16" customWidth="1"/>
    <col min="15891" max="15891" width="15.85546875" style="16" customWidth="1"/>
    <col min="15892" max="15892" width="10.85546875" style="16" customWidth="1"/>
    <col min="15893" max="15893" width="15.7109375" style="16" customWidth="1"/>
    <col min="15894" max="15894" width="2.85546875" style="16" customWidth="1"/>
    <col min="15895" max="15895" width="3" style="16" customWidth="1"/>
    <col min="15896" max="15896" width="11.7109375" style="16" customWidth="1"/>
    <col min="15897" max="15902" width="3.28515625" style="16" customWidth="1"/>
    <col min="15903" max="15904" width="5.7109375" style="16" customWidth="1"/>
    <col min="15905" max="15905" width="25.28515625" style="16" customWidth="1"/>
    <col min="15906" max="15911" width="3.28515625" style="16" customWidth="1"/>
    <col min="15912" max="15913" width="5.7109375" style="16" customWidth="1"/>
    <col min="15914" max="15914" width="25.28515625" style="16" customWidth="1"/>
    <col min="15915" max="15920" width="3.28515625" style="16" customWidth="1"/>
    <col min="15921" max="15922" width="5.7109375" style="16" customWidth="1"/>
    <col min="15923" max="15923" width="25.28515625" style="16" customWidth="1"/>
    <col min="15924" max="15929" width="3.28515625" style="16" customWidth="1"/>
    <col min="15930" max="15931" width="5.7109375" style="16" customWidth="1"/>
    <col min="15932" max="15932" width="25.28515625" style="16" customWidth="1"/>
    <col min="15933" max="16144" width="11.42578125" style="16"/>
    <col min="16145" max="16145" width="4" style="16" customWidth="1"/>
    <col min="16146" max="16146" width="20.28515625" style="16" customWidth="1"/>
    <col min="16147" max="16147" width="15.85546875" style="16" customWidth="1"/>
    <col min="16148" max="16148" width="10.85546875" style="16" customWidth="1"/>
    <col min="16149" max="16149" width="15.7109375" style="16" customWidth="1"/>
    <col min="16150" max="16150" width="2.85546875" style="16" customWidth="1"/>
    <col min="16151" max="16151" width="3" style="16" customWidth="1"/>
    <col min="16152" max="16152" width="11.7109375" style="16" customWidth="1"/>
    <col min="16153" max="16158" width="3.28515625" style="16" customWidth="1"/>
    <col min="16159" max="16160" width="5.7109375" style="16" customWidth="1"/>
    <col min="16161" max="16161" width="25.28515625" style="16" customWidth="1"/>
    <col min="16162" max="16167" width="3.28515625" style="16" customWidth="1"/>
    <col min="16168" max="16169" width="5.7109375" style="16" customWidth="1"/>
    <col min="16170" max="16170" width="25.28515625" style="16" customWidth="1"/>
    <col min="16171" max="16176" width="3.28515625" style="16" customWidth="1"/>
    <col min="16177" max="16178" width="5.7109375" style="16" customWidth="1"/>
    <col min="16179" max="16179" width="25.28515625" style="16" customWidth="1"/>
    <col min="16180" max="16185" width="3.28515625" style="16" customWidth="1"/>
    <col min="16186" max="16187" width="5.7109375" style="16" customWidth="1"/>
    <col min="16188" max="16188" width="25.28515625" style="16" customWidth="1"/>
    <col min="16189" max="16384" width="11.42578125" style="16"/>
  </cols>
  <sheetData>
    <row r="1" spans="1:60">
      <c r="A1" s="449"/>
      <c r="B1" s="625" t="s">
        <v>67</v>
      </c>
      <c r="C1" s="626"/>
      <c r="D1" s="626"/>
      <c r="E1" s="627"/>
      <c r="F1" s="628" t="s">
        <v>68</v>
      </c>
      <c r="G1" s="629"/>
      <c r="H1" s="629"/>
      <c r="I1" s="630"/>
      <c r="J1" s="630"/>
      <c r="K1" s="630"/>
      <c r="L1" s="630"/>
      <c r="M1" s="630"/>
      <c r="N1" s="630"/>
      <c r="O1" s="630"/>
      <c r="P1" s="630"/>
      <c r="Q1" s="630"/>
      <c r="R1" s="630"/>
      <c r="S1" s="630"/>
      <c r="T1" s="630"/>
      <c r="U1" s="630"/>
      <c r="V1" s="629"/>
      <c r="W1" s="629"/>
      <c r="X1" s="629"/>
      <c r="Y1" s="629"/>
      <c r="Z1" s="629"/>
      <c r="AA1" s="629"/>
      <c r="AB1" s="629"/>
      <c r="AC1" s="629"/>
      <c r="AD1" s="629"/>
      <c r="AE1" s="629"/>
      <c r="AF1" s="629"/>
      <c r="AG1" s="629"/>
      <c r="AH1" s="629"/>
      <c r="AI1" s="629"/>
      <c r="AJ1" s="629"/>
      <c r="AK1" s="629"/>
      <c r="AL1" s="629"/>
      <c r="AM1" s="629"/>
      <c r="AN1" s="629"/>
      <c r="AO1" s="629"/>
      <c r="AP1" s="629"/>
      <c r="AQ1" s="629"/>
      <c r="AR1" s="629"/>
      <c r="AS1" s="629"/>
      <c r="AT1" s="629"/>
      <c r="AU1" s="629"/>
      <c r="AV1" s="629"/>
      <c r="AW1" s="629"/>
      <c r="AX1" s="629"/>
      <c r="AY1" s="629"/>
      <c r="AZ1" s="629"/>
      <c r="BA1" s="629"/>
      <c r="BB1" s="629"/>
      <c r="BC1" s="629"/>
      <c r="BD1" s="629"/>
      <c r="BE1" s="629"/>
      <c r="BF1" s="629"/>
      <c r="BG1" s="629"/>
      <c r="BH1" s="631"/>
    </row>
    <row r="2" spans="1:60" ht="12.75" customHeight="1">
      <c r="A2" s="652" t="s">
        <v>69</v>
      </c>
      <c r="B2" s="17" t="s">
        <v>70</v>
      </c>
      <c r="C2" s="655"/>
      <c r="D2" s="656"/>
      <c r="E2" s="656"/>
      <c r="F2" s="477"/>
      <c r="G2" s="478"/>
      <c r="H2" s="482"/>
      <c r="I2" s="680" t="s">
        <v>71</v>
      </c>
      <c r="J2" s="647"/>
      <c r="K2" s="647"/>
      <c r="L2" s="647"/>
      <c r="M2" s="647"/>
      <c r="N2" s="647"/>
      <c r="O2" s="647"/>
      <c r="P2" s="647"/>
      <c r="Q2" s="647"/>
      <c r="R2" s="647"/>
      <c r="S2" s="647"/>
      <c r="T2" s="647"/>
      <c r="U2" s="648"/>
      <c r="V2" s="681" t="s">
        <v>72</v>
      </c>
      <c r="W2" s="647"/>
      <c r="X2" s="647"/>
      <c r="Y2" s="647"/>
      <c r="Z2" s="647"/>
      <c r="AA2" s="647"/>
      <c r="AB2" s="647"/>
      <c r="AC2" s="647"/>
      <c r="AD2" s="647"/>
      <c r="AE2" s="647"/>
      <c r="AF2" s="647"/>
      <c r="AG2" s="647"/>
      <c r="AH2" s="648"/>
      <c r="AI2" s="686" t="s">
        <v>73</v>
      </c>
      <c r="AJ2" s="647"/>
      <c r="AK2" s="647"/>
      <c r="AL2" s="647"/>
      <c r="AM2" s="647"/>
      <c r="AN2" s="647"/>
      <c r="AO2" s="647"/>
      <c r="AP2" s="647"/>
      <c r="AQ2" s="647"/>
      <c r="AR2" s="647"/>
      <c r="AS2" s="647"/>
      <c r="AT2" s="647"/>
      <c r="AU2" s="648"/>
      <c r="AV2" s="646" t="s">
        <v>74</v>
      </c>
      <c r="AW2" s="647"/>
      <c r="AX2" s="647"/>
      <c r="AY2" s="647"/>
      <c r="AZ2" s="647"/>
      <c r="BA2" s="647"/>
      <c r="BB2" s="647"/>
      <c r="BC2" s="647"/>
      <c r="BD2" s="647"/>
      <c r="BE2" s="647"/>
      <c r="BF2" s="647"/>
      <c r="BG2" s="647"/>
      <c r="BH2" s="648"/>
    </row>
    <row r="3" spans="1:60" ht="12.6" customHeight="1">
      <c r="A3" s="653"/>
      <c r="B3" s="18" t="s">
        <v>75</v>
      </c>
      <c r="C3" s="659"/>
      <c r="D3" s="660"/>
      <c r="E3" s="661"/>
      <c r="F3" s="479"/>
      <c r="G3" s="480"/>
      <c r="H3" s="483"/>
      <c r="I3" s="649"/>
      <c r="J3" s="650"/>
      <c r="K3" s="650"/>
      <c r="L3" s="650"/>
      <c r="M3" s="650"/>
      <c r="N3" s="650"/>
      <c r="O3" s="650"/>
      <c r="P3" s="650"/>
      <c r="Q3" s="650"/>
      <c r="R3" s="650"/>
      <c r="S3" s="650"/>
      <c r="T3" s="650"/>
      <c r="U3" s="651"/>
      <c r="V3" s="682"/>
      <c r="W3" s="683"/>
      <c r="X3" s="683"/>
      <c r="Y3" s="683"/>
      <c r="Z3" s="683"/>
      <c r="AA3" s="683"/>
      <c r="AB3" s="683"/>
      <c r="AC3" s="683"/>
      <c r="AD3" s="683"/>
      <c r="AE3" s="683"/>
      <c r="AF3" s="683"/>
      <c r="AG3" s="683"/>
      <c r="AH3" s="684"/>
      <c r="AI3" s="649"/>
      <c r="AJ3" s="650"/>
      <c r="AK3" s="650"/>
      <c r="AL3" s="650"/>
      <c r="AM3" s="650"/>
      <c r="AN3" s="650"/>
      <c r="AO3" s="650"/>
      <c r="AP3" s="650"/>
      <c r="AQ3" s="650"/>
      <c r="AR3" s="650"/>
      <c r="AS3" s="650"/>
      <c r="AT3" s="650"/>
      <c r="AU3" s="651"/>
      <c r="AV3" s="649"/>
      <c r="AW3" s="650"/>
      <c r="AX3" s="650"/>
      <c r="AY3" s="650"/>
      <c r="AZ3" s="650"/>
      <c r="BA3" s="650"/>
      <c r="BB3" s="650"/>
      <c r="BC3" s="650"/>
      <c r="BD3" s="650"/>
      <c r="BE3" s="650"/>
      <c r="BF3" s="650"/>
      <c r="BG3" s="650"/>
      <c r="BH3" s="651"/>
    </row>
    <row r="4" spans="1:60" ht="12.75" customHeight="1">
      <c r="A4" s="653"/>
      <c r="B4" s="18" t="s">
        <v>76</v>
      </c>
      <c r="C4" s="662"/>
      <c r="D4" s="662"/>
      <c r="E4" s="663"/>
      <c r="F4" s="19">
        <f>COUNTA(F11:F303)</f>
        <v>0</v>
      </c>
      <c r="G4" s="20">
        <f>COUNTA(G11:G303)</f>
        <v>0</v>
      </c>
      <c r="H4" s="484"/>
      <c r="I4" s="679"/>
      <c r="J4" s="644"/>
      <c r="K4" s="644"/>
      <c r="L4" s="644"/>
      <c r="M4" s="644"/>
      <c r="N4" s="645"/>
      <c r="O4" s="231">
        <f t="shared" ref="O4:T4" si="0">COUNTA(O11:O303)</f>
        <v>0</v>
      </c>
      <c r="P4" s="232">
        <f t="shared" si="0"/>
        <v>0</v>
      </c>
      <c r="Q4" s="241">
        <f t="shared" si="0"/>
        <v>0</v>
      </c>
      <c r="R4" s="242">
        <f t="shared" si="0"/>
        <v>0</v>
      </c>
      <c r="S4" s="242">
        <f t="shared" si="0"/>
        <v>0</v>
      </c>
      <c r="T4" s="242">
        <f t="shared" si="0"/>
        <v>0</v>
      </c>
      <c r="U4" s="500" t="s">
        <v>238</v>
      </c>
      <c r="V4" s="505"/>
      <c r="W4" s="434"/>
      <c r="X4" s="434"/>
      <c r="Y4" s="434"/>
      <c r="Z4" s="687"/>
      <c r="AA4" s="687"/>
      <c r="AB4" s="21">
        <f t="shared" ref="AB4:AG4" si="1">COUNTA(AB11:AB303)</f>
        <v>0</v>
      </c>
      <c r="AC4" s="22">
        <f t="shared" si="1"/>
        <v>0</v>
      </c>
      <c r="AD4" s="241">
        <f t="shared" si="1"/>
        <v>0</v>
      </c>
      <c r="AE4" s="242">
        <f t="shared" si="1"/>
        <v>0</v>
      </c>
      <c r="AF4" s="242">
        <f t="shared" si="1"/>
        <v>0</v>
      </c>
      <c r="AG4" s="242">
        <f t="shared" si="1"/>
        <v>0</v>
      </c>
      <c r="AH4" s="508" t="s">
        <v>238</v>
      </c>
      <c r="AI4" s="685"/>
      <c r="AJ4" s="644"/>
      <c r="AK4" s="644"/>
      <c r="AL4" s="644"/>
      <c r="AM4" s="644"/>
      <c r="AN4" s="645"/>
      <c r="AO4" s="23">
        <f t="shared" ref="AO4:AT4" si="2">COUNTA(AO11:AO303)</f>
        <v>0</v>
      </c>
      <c r="AP4" s="24">
        <f t="shared" si="2"/>
        <v>0</v>
      </c>
      <c r="AQ4" s="241">
        <f t="shared" si="2"/>
        <v>0</v>
      </c>
      <c r="AR4" s="242">
        <f t="shared" si="2"/>
        <v>0</v>
      </c>
      <c r="AS4" s="242">
        <f t="shared" si="2"/>
        <v>0</v>
      </c>
      <c r="AT4" s="242">
        <f t="shared" si="2"/>
        <v>0</v>
      </c>
      <c r="AU4" s="517" t="s">
        <v>238</v>
      </c>
      <c r="AV4" s="643"/>
      <c r="AW4" s="644"/>
      <c r="AX4" s="644"/>
      <c r="AY4" s="644"/>
      <c r="AZ4" s="644"/>
      <c r="BA4" s="645"/>
      <c r="BB4" s="25">
        <f t="shared" ref="BB4:BG4" si="3">COUNTA(BB11:BB303)</f>
        <v>0</v>
      </c>
      <c r="BC4" s="25">
        <f t="shared" si="3"/>
        <v>0</v>
      </c>
      <c r="BD4" s="241">
        <f t="shared" si="3"/>
        <v>0</v>
      </c>
      <c r="BE4" s="242">
        <f t="shared" si="3"/>
        <v>0</v>
      </c>
      <c r="BF4" s="242">
        <f t="shared" si="3"/>
        <v>0</v>
      </c>
      <c r="BG4" s="245">
        <f t="shared" si="3"/>
        <v>0</v>
      </c>
      <c r="BH4" s="525" t="s">
        <v>238</v>
      </c>
    </row>
    <row r="5" spans="1:60" ht="12.75" customHeight="1">
      <c r="A5" s="653"/>
      <c r="B5" s="18"/>
      <c r="C5" s="602"/>
      <c r="D5" s="662"/>
      <c r="E5" s="663"/>
      <c r="F5" s="677" t="s">
        <v>77</v>
      </c>
      <c r="G5" s="664" t="s">
        <v>78</v>
      </c>
      <c r="H5" s="485"/>
      <c r="I5" s="666">
        <f>I6+J6</f>
        <v>0</v>
      </c>
      <c r="J5" s="610"/>
      <c r="K5" s="657">
        <f>K6+L6</f>
        <v>0</v>
      </c>
      <c r="L5" s="658"/>
      <c r="M5" s="609">
        <f>M6+N6</f>
        <v>0</v>
      </c>
      <c r="N5" s="610"/>
      <c r="O5" s="614" t="s">
        <v>79</v>
      </c>
      <c r="P5" s="614" t="s">
        <v>80</v>
      </c>
      <c r="Q5" s="615" t="s">
        <v>211</v>
      </c>
      <c r="R5" s="599" t="s">
        <v>229</v>
      </c>
      <c r="S5" s="599" t="s">
        <v>230</v>
      </c>
      <c r="T5" s="598" t="s">
        <v>262</v>
      </c>
      <c r="U5" s="501"/>
      <c r="V5" s="620">
        <f>V6+W6</f>
        <v>0</v>
      </c>
      <c r="W5" s="621"/>
      <c r="X5" s="636">
        <f>X6+Y6</f>
        <v>0</v>
      </c>
      <c r="Y5" s="637"/>
      <c r="Z5" s="620">
        <f>Z6+AA6</f>
        <v>0</v>
      </c>
      <c r="AA5" s="621"/>
      <c r="AB5" s="691" t="s">
        <v>79</v>
      </c>
      <c r="AC5" s="691" t="s">
        <v>80</v>
      </c>
      <c r="AD5" s="615" t="s">
        <v>211</v>
      </c>
      <c r="AE5" s="599" t="s">
        <v>229</v>
      </c>
      <c r="AF5" s="599" t="s">
        <v>230</v>
      </c>
      <c r="AG5" s="598" t="s">
        <v>262</v>
      </c>
      <c r="AH5" s="509"/>
      <c r="AI5" s="622">
        <f>AI6+AJ6</f>
        <v>0</v>
      </c>
      <c r="AJ5" s="623"/>
      <c r="AK5" s="693">
        <f>AK6+AL6</f>
        <v>0</v>
      </c>
      <c r="AL5" s="694"/>
      <c r="AM5" s="622">
        <f>AM6+AN6</f>
        <v>0</v>
      </c>
      <c r="AN5" s="623"/>
      <c r="AO5" s="590" t="s">
        <v>79</v>
      </c>
      <c r="AP5" s="590" t="s">
        <v>80</v>
      </c>
      <c r="AQ5" s="615" t="s">
        <v>211</v>
      </c>
      <c r="AR5" s="599" t="s">
        <v>229</v>
      </c>
      <c r="AS5" s="599" t="s">
        <v>230</v>
      </c>
      <c r="AT5" s="598" t="s">
        <v>262</v>
      </c>
      <c r="AU5" s="509"/>
      <c r="AV5" s="591">
        <f>AV6+AW6</f>
        <v>0</v>
      </c>
      <c r="AW5" s="592"/>
      <c r="AX5" s="593">
        <f>AX6+AY6</f>
        <v>0</v>
      </c>
      <c r="AY5" s="594"/>
      <c r="AZ5" s="591">
        <f>AZ6+BA6</f>
        <v>0</v>
      </c>
      <c r="BA5" s="592"/>
      <c r="BB5" s="632" t="s">
        <v>79</v>
      </c>
      <c r="BC5" s="632" t="s">
        <v>80</v>
      </c>
      <c r="BD5" s="615" t="s">
        <v>211</v>
      </c>
      <c r="BE5" s="599" t="s">
        <v>229</v>
      </c>
      <c r="BF5" s="599" t="s">
        <v>230</v>
      </c>
      <c r="BG5" s="598" t="s">
        <v>262</v>
      </c>
      <c r="BH5" s="509"/>
    </row>
    <row r="6" spans="1:60" ht="13.5" customHeight="1" thickBot="1">
      <c r="A6" s="654"/>
      <c r="B6" s="18"/>
      <c r="C6" s="602"/>
      <c r="D6" s="602"/>
      <c r="E6" s="603"/>
      <c r="F6" s="677"/>
      <c r="G6" s="664"/>
      <c r="H6" s="485"/>
      <c r="I6" s="27">
        <f>COUNTA(I11:I303)</f>
        <v>0</v>
      </c>
      <c r="J6" s="28">
        <f t="shared" ref="J6:N6" si="4">COUNTA(J11:J303)</f>
        <v>0</v>
      </c>
      <c r="K6" s="28">
        <f t="shared" si="4"/>
        <v>0</v>
      </c>
      <c r="L6" s="28">
        <f t="shared" si="4"/>
        <v>0</v>
      </c>
      <c r="M6" s="28">
        <f t="shared" si="4"/>
        <v>0</v>
      </c>
      <c r="N6" s="29">
        <f t="shared" si="4"/>
        <v>0</v>
      </c>
      <c r="O6" s="614"/>
      <c r="P6" s="614"/>
      <c r="Q6" s="616"/>
      <c r="R6" s="600"/>
      <c r="S6" s="600"/>
      <c r="T6" s="598"/>
      <c r="U6" s="500" t="s">
        <v>81</v>
      </c>
      <c r="V6" s="22">
        <f t="shared" ref="V6:AA6" si="5">COUNTA(V11:V303)</f>
        <v>0</v>
      </c>
      <c r="W6" s="22">
        <f t="shared" si="5"/>
        <v>0</v>
      </c>
      <c r="X6" s="22">
        <f t="shared" si="5"/>
        <v>0</v>
      </c>
      <c r="Y6" s="22">
        <f t="shared" si="5"/>
        <v>0</v>
      </c>
      <c r="Z6" s="22">
        <f t="shared" si="5"/>
        <v>0</v>
      </c>
      <c r="AA6" s="30">
        <f t="shared" si="5"/>
        <v>0</v>
      </c>
      <c r="AB6" s="691"/>
      <c r="AC6" s="691"/>
      <c r="AD6" s="616"/>
      <c r="AE6" s="600"/>
      <c r="AF6" s="600"/>
      <c r="AG6" s="598"/>
      <c r="AH6" s="510"/>
      <c r="AI6" s="24">
        <f t="shared" ref="AI6:AN6" si="6">COUNTA(AI11:AI303)</f>
        <v>0</v>
      </c>
      <c r="AJ6" s="24">
        <f t="shared" si="6"/>
        <v>0</v>
      </c>
      <c r="AK6" s="24">
        <f t="shared" si="6"/>
        <v>0</v>
      </c>
      <c r="AL6" s="24">
        <f t="shared" si="6"/>
        <v>0</v>
      </c>
      <c r="AM6" s="24">
        <f t="shared" si="6"/>
        <v>0</v>
      </c>
      <c r="AN6" s="31">
        <f t="shared" si="6"/>
        <v>0</v>
      </c>
      <c r="AO6" s="590"/>
      <c r="AP6" s="590"/>
      <c r="AQ6" s="616"/>
      <c r="AR6" s="600"/>
      <c r="AS6" s="600"/>
      <c r="AT6" s="598"/>
      <c r="AU6" s="518"/>
      <c r="AV6" s="32">
        <f t="shared" ref="AV6:BA6" si="7">COUNTA(AV11:AV303)</f>
        <v>0</v>
      </c>
      <c r="AW6" s="32">
        <f t="shared" si="7"/>
        <v>0</v>
      </c>
      <c r="AX6" s="32">
        <f t="shared" si="7"/>
        <v>0</v>
      </c>
      <c r="AY6" s="32">
        <f t="shared" si="7"/>
        <v>0</v>
      </c>
      <c r="AZ6" s="32">
        <f t="shared" si="7"/>
        <v>0</v>
      </c>
      <c r="BA6" s="33">
        <f t="shared" si="7"/>
        <v>0</v>
      </c>
      <c r="BB6" s="632"/>
      <c r="BC6" s="632"/>
      <c r="BD6" s="616"/>
      <c r="BE6" s="600"/>
      <c r="BF6" s="600"/>
      <c r="BG6" s="598"/>
      <c r="BH6" s="526"/>
    </row>
    <row r="7" spans="1:60" ht="12" customHeight="1">
      <c r="A7" s="34">
        <f>COUNTA(A11:A303)</f>
        <v>163</v>
      </c>
      <c r="B7" s="18" t="s">
        <v>82</v>
      </c>
      <c r="C7" s="602"/>
      <c r="D7" s="602"/>
      <c r="E7" s="603"/>
      <c r="F7" s="677"/>
      <c r="G7" s="664"/>
      <c r="H7" s="483"/>
      <c r="I7" s="606" t="s">
        <v>83</v>
      </c>
      <c r="J7" s="607"/>
      <c r="K7" s="607"/>
      <c r="L7" s="607"/>
      <c r="M7" s="607"/>
      <c r="N7" s="608"/>
      <c r="O7" s="642"/>
      <c r="P7" s="614"/>
      <c r="Q7" s="616"/>
      <c r="R7" s="600"/>
      <c r="S7" s="600"/>
      <c r="T7" s="598"/>
      <c r="U7" s="502" t="s">
        <v>196</v>
      </c>
      <c r="V7" s="688" t="s">
        <v>83</v>
      </c>
      <c r="W7" s="689"/>
      <c r="X7" s="689"/>
      <c r="Y7" s="689"/>
      <c r="Z7" s="689"/>
      <c r="AA7" s="690"/>
      <c r="AB7" s="692"/>
      <c r="AC7" s="691"/>
      <c r="AD7" s="616"/>
      <c r="AE7" s="600"/>
      <c r="AF7" s="600"/>
      <c r="AG7" s="598"/>
      <c r="AH7" s="510"/>
      <c r="AI7" s="695" t="s">
        <v>83</v>
      </c>
      <c r="AJ7" s="696"/>
      <c r="AK7" s="696"/>
      <c r="AL7" s="696"/>
      <c r="AM7" s="696"/>
      <c r="AN7" s="697"/>
      <c r="AO7" s="624"/>
      <c r="AP7" s="590"/>
      <c r="AQ7" s="616"/>
      <c r="AR7" s="600"/>
      <c r="AS7" s="600"/>
      <c r="AT7" s="598"/>
      <c r="AU7" s="518"/>
      <c r="AV7" s="698" t="s">
        <v>83</v>
      </c>
      <c r="AW7" s="699"/>
      <c r="AX7" s="699"/>
      <c r="AY7" s="699"/>
      <c r="AZ7" s="699"/>
      <c r="BA7" s="700"/>
      <c r="BB7" s="633"/>
      <c r="BC7" s="632"/>
      <c r="BD7" s="616"/>
      <c r="BE7" s="600"/>
      <c r="BF7" s="600"/>
      <c r="BG7" s="598"/>
      <c r="BH7" s="526"/>
    </row>
    <row r="8" spans="1:60" ht="12.75" customHeight="1" thickBot="1">
      <c r="A8" s="667" t="s">
        <v>84</v>
      </c>
      <c r="B8" s="18" t="s">
        <v>85</v>
      </c>
      <c r="C8" s="602"/>
      <c r="D8" s="669"/>
      <c r="E8" s="670"/>
      <c r="F8" s="677"/>
      <c r="G8" s="664"/>
      <c r="H8" s="483"/>
      <c r="I8" s="671" t="s">
        <v>86</v>
      </c>
      <c r="J8" s="672"/>
      <c r="K8" s="672"/>
      <c r="L8" s="672"/>
      <c r="M8" s="672"/>
      <c r="N8" s="673"/>
      <c r="O8" s="642"/>
      <c r="P8" s="614"/>
      <c r="Q8" s="616"/>
      <c r="R8" s="600"/>
      <c r="S8" s="600"/>
      <c r="T8" s="598"/>
      <c r="U8" s="500" t="s">
        <v>87</v>
      </c>
      <c r="V8" s="639" t="s">
        <v>86</v>
      </c>
      <c r="W8" s="640"/>
      <c r="X8" s="640"/>
      <c r="Y8" s="640"/>
      <c r="Z8" s="640"/>
      <c r="AA8" s="641"/>
      <c r="AB8" s="692"/>
      <c r="AC8" s="691"/>
      <c r="AD8" s="616"/>
      <c r="AE8" s="600"/>
      <c r="AF8" s="600"/>
      <c r="AG8" s="598"/>
      <c r="AH8" s="511" t="s">
        <v>87</v>
      </c>
      <c r="AI8" s="611" t="s">
        <v>86</v>
      </c>
      <c r="AJ8" s="612"/>
      <c r="AK8" s="612"/>
      <c r="AL8" s="612"/>
      <c r="AM8" s="612"/>
      <c r="AN8" s="613"/>
      <c r="AO8" s="624"/>
      <c r="AP8" s="590"/>
      <c r="AQ8" s="616"/>
      <c r="AR8" s="600"/>
      <c r="AS8" s="600"/>
      <c r="AT8" s="598"/>
      <c r="AU8" s="519" t="s">
        <v>87</v>
      </c>
      <c r="AV8" s="595" t="s">
        <v>86</v>
      </c>
      <c r="AW8" s="596"/>
      <c r="AX8" s="596"/>
      <c r="AY8" s="596"/>
      <c r="AZ8" s="596"/>
      <c r="BA8" s="597"/>
      <c r="BB8" s="633"/>
      <c r="BC8" s="632"/>
      <c r="BD8" s="616"/>
      <c r="BE8" s="600"/>
      <c r="BF8" s="600"/>
      <c r="BG8" s="598"/>
      <c r="BH8" s="527" t="s">
        <v>87</v>
      </c>
    </row>
    <row r="9" spans="1:60" ht="13.5" customHeight="1">
      <c r="A9" s="664"/>
      <c r="B9" s="35" t="s">
        <v>88</v>
      </c>
      <c r="C9" s="602"/>
      <c r="D9" s="669"/>
      <c r="E9" s="670"/>
      <c r="F9" s="677"/>
      <c r="G9" s="664"/>
      <c r="H9" s="486"/>
      <c r="I9" s="674" t="s">
        <v>89</v>
      </c>
      <c r="J9" s="675"/>
      <c r="K9" s="676" t="s">
        <v>90</v>
      </c>
      <c r="L9" s="675"/>
      <c r="M9" s="676" t="s">
        <v>91</v>
      </c>
      <c r="N9" s="675"/>
      <c r="O9" s="642"/>
      <c r="P9" s="614"/>
      <c r="Q9" s="616"/>
      <c r="R9" s="600"/>
      <c r="S9" s="600"/>
      <c r="T9" s="598"/>
      <c r="U9" s="501"/>
      <c r="V9" s="618" t="s">
        <v>89</v>
      </c>
      <c r="W9" s="619"/>
      <c r="X9" s="638" t="s">
        <v>90</v>
      </c>
      <c r="Y9" s="619"/>
      <c r="Z9" s="638" t="s">
        <v>91</v>
      </c>
      <c r="AA9" s="619"/>
      <c r="AB9" s="692"/>
      <c r="AC9" s="691"/>
      <c r="AD9" s="616"/>
      <c r="AE9" s="600"/>
      <c r="AF9" s="600"/>
      <c r="AG9" s="598"/>
      <c r="AH9" s="512"/>
      <c r="AI9" s="604" t="s">
        <v>89</v>
      </c>
      <c r="AJ9" s="605"/>
      <c r="AK9" s="604" t="s">
        <v>90</v>
      </c>
      <c r="AL9" s="605"/>
      <c r="AM9" s="604" t="s">
        <v>91</v>
      </c>
      <c r="AN9" s="605"/>
      <c r="AO9" s="624"/>
      <c r="AP9" s="590"/>
      <c r="AQ9" s="616"/>
      <c r="AR9" s="600"/>
      <c r="AS9" s="600"/>
      <c r="AT9" s="598"/>
      <c r="AU9" s="512"/>
      <c r="AV9" s="634" t="s">
        <v>89</v>
      </c>
      <c r="AW9" s="635"/>
      <c r="AX9" s="634" t="s">
        <v>90</v>
      </c>
      <c r="AY9" s="635"/>
      <c r="AZ9" s="634" t="s">
        <v>91</v>
      </c>
      <c r="BA9" s="635"/>
      <c r="BB9" s="633"/>
      <c r="BC9" s="632"/>
      <c r="BD9" s="616"/>
      <c r="BE9" s="600"/>
      <c r="BF9" s="600"/>
      <c r="BG9" s="598"/>
      <c r="BH9" s="501"/>
    </row>
    <row r="10" spans="1:60" ht="45.6" customHeight="1">
      <c r="A10" s="668"/>
      <c r="B10" s="36" t="s">
        <v>92</v>
      </c>
      <c r="C10" s="176" t="s">
        <v>93</v>
      </c>
      <c r="D10" s="37" t="s">
        <v>94</v>
      </c>
      <c r="E10" s="26" t="s">
        <v>95</v>
      </c>
      <c r="F10" s="678"/>
      <c r="G10" s="665"/>
      <c r="H10" s="487" t="s">
        <v>96</v>
      </c>
      <c r="I10" s="433" t="s">
        <v>97</v>
      </c>
      <c r="J10" s="496" t="s">
        <v>98</v>
      </c>
      <c r="K10" s="497" t="s">
        <v>97</v>
      </c>
      <c r="L10" s="496" t="s">
        <v>98</v>
      </c>
      <c r="M10" s="497" t="s">
        <v>99</v>
      </c>
      <c r="N10" s="496" t="s">
        <v>100</v>
      </c>
      <c r="O10" s="642"/>
      <c r="P10" s="614"/>
      <c r="Q10" s="617"/>
      <c r="R10" s="601"/>
      <c r="S10" s="601"/>
      <c r="T10" s="598"/>
      <c r="U10" s="503" t="s">
        <v>101</v>
      </c>
      <c r="V10" s="506" t="s">
        <v>97</v>
      </c>
      <c r="W10" s="507" t="s">
        <v>98</v>
      </c>
      <c r="X10" s="506" t="s">
        <v>97</v>
      </c>
      <c r="Y10" s="507" t="s">
        <v>98</v>
      </c>
      <c r="Z10" s="506" t="s">
        <v>99</v>
      </c>
      <c r="AA10" s="507" t="s">
        <v>100</v>
      </c>
      <c r="AB10" s="692"/>
      <c r="AC10" s="691"/>
      <c r="AD10" s="617"/>
      <c r="AE10" s="601"/>
      <c r="AF10" s="601"/>
      <c r="AG10" s="598"/>
      <c r="AH10" s="513" t="s">
        <v>101</v>
      </c>
      <c r="AI10" s="515" t="s">
        <v>97</v>
      </c>
      <c r="AJ10" s="516" t="s">
        <v>98</v>
      </c>
      <c r="AK10" s="515" t="s">
        <v>97</v>
      </c>
      <c r="AL10" s="516" t="s">
        <v>98</v>
      </c>
      <c r="AM10" s="515" t="s">
        <v>99</v>
      </c>
      <c r="AN10" s="516" t="s">
        <v>100</v>
      </c>
      <c r="AO10" s="624"/>
      <c r="AP10" s="590"/>
      <c r="AQ10" s="617"/>
      <c r="AR10" s="601"/>
      <c r="AS10" s="601"/>
      <c r="AT10" s="598"/>
      <c r="AU10" s="520" t="s">
        <v>101</v>
      </c>
      <c r="AV10" s="522" t="s">
        <v>97</v>
      </c>
      <c r="AW10" s="523" t="s">
        <v>98</v>
      </c>
      <c r="AX10" s="522" t="s">
        <v>97</v>
      </c>
      <c r="AY10" s="523" t="s">
        <v>98</v>
      </c>
      <c r="AZ10" s="522" t="s">
        <v>99</v>
      </c>
      <c r="BA10" s="523" t="s">
        <v>100</v>
      </c>
      <c r="BB10" s="633"/>
      <c r="BC10" s="632"/>
      <c r="BD10" s="617"/>
      <c r="BE10" s="601"/>
      <c r="BF10" s="601"/>
      <c r="BG10" s="598"/>
      <c r="BH10" s="528" t="s">
        <v>101</v>
      </c>
    </row>
    <row r="11" spans="1:60" s="52" customFormat="1">
      <c r="A11" s="450">
        <f>ROW()-10</f>
        <v>1</v>
      </c>
      <c r="B11" s="452"/>
      <c r="C11" s="453"/>
      <c r="D11" s="454"/>
      <c r="E11" s="455"/>
      <c r="F11" s="68"/>
      <c r="G11" s="53"/>
      <c r="H11" s="488"/>
      <c r="I11" s="64"/>
      <c r="J11" s="64"/>
      <c r="K11" s="64"/>
      <c r="L11" s="64"/>
      <c r="M11" s="64"/>
      <c r="N11" s="64"/>
      <c r="O11" s="42"/>
      <c r="P11" s="42"/>
      <c r="Q11" s="498"/>
      <c r="R11" s="499"/>
      <c r="S11" s="499"/>
      <c r="T11" s="499"/>
      <c r="U11" s="504"/>
      <c r="V11" s="237"/>
      <c r="W11" s="237"/>
      <c r="X11" s="43"/>
      <c r="Y11" s="43"/>
      <c r="Z11" s="57"/>
      <c r="AA11" s="57"/>
      <c r="AB11" s="44"/>
      <c r="AC11" s="44"/>
      <c r="AD11" s="498"/>
      <c r="AE11" s="499"/>
      <c r="AF11" s="499"/>
      <c r="AG11" s="499"/>
      <c r="AH11" s="514"/>
      <c r="AI11" s="45"/>
      <c r="AJ11" s="45"/>
      <c r="AK11" s="46"/>
      <c r="AL11" s="46"/>
      <c r="AM11" s="47"/>
      <c r="AN11" s="47"/>
      <c r="AO11" s="48"/>
      <c r="AP11" s="48"/>
      <c r="AQ11" s="498"/>
      <c r="AR11" s="499"/>
      <c r="AS11" s="499"/>
      <c r="AT11" s="499"/>
      <c r="AU11" s="521"/>
      <c r="AV11" s="238"/>
      <c r="AW11" s="238"/>
      <c r="AX11" s="238"/>
      <c r="AY11" s="238"/>
      <c r="AZ11" s="238"/>
      <c r="BA11" s="238"/>
      <c r="BB11" s="51"/>
      <c r="BC11" s="51"/>
      <c r="BD11" s="498"/>
      <c r="BE11" s="499"/>
      <c r="BF11" s="499"/>
      <c r="BG11" s="524"/>
      <c r="BH11" s="529"/>
    </row>
    <row r="12" spans="1:60" s="52" customFormat="1">
      <c r="A12" s="450">
        <f t="shared" ref="A12:A75" si="8">ROW()-10</f>
        <v>2</v>
      </c>
      <c r="B12" s="452"/>
      <c r="C12" s="456"/>
      <c r="D12" s="457"/>
      <c r="E12" s="455"/>
      <c r="F12" s="39"/>
      <c r="G12" s="53"/>
      <c r="H12" s="488"/>
      <c r="I12" s="40"/>
      <c r="J12" s="40"/>
      <c r="K12" s="40"/>
      <c r="L12" s="40"/>
      <c r="M12" s="40"/>
      <c r="N12" s="40"/>
      <c r="O12" s="42"/>
      <c r="P12" s="42"/>
      <c r="Q12" s="243"/>
      <c r="R12" s="244"/>
      <c r="S12" s="244"/>
      <c r="T12" s="244"/>
      <c r="U12" s="504"/>
      <c r="V12" s="56"/>
      <c r="W12" s="56"/>
      <c r="X12" s="43"/>
      <c r="Y12" s="43"/>
      <c r="Z12" s="57"/>
      <c r="AA12" s="57"/>
      <c r="AB12" s="57"/>
      <c r="AC12" s="57"/>
      <c r="AD12" s="243"/>
      <c r="AE12" s="244"/>
      <c r="AF12" s="244"/>
      <c r="AG12" s="244"/>
      <c r="AH12" s="514"/>
      <c r="AI12" s="58"/>
      <c r="AJ12" s="58"/>
      <c r="AK12" s="46"/>
      <c r="AL12" s="46"/>
      <c r="AM12" s="46"/>
      <c r="AN12" s="47"/>
      <c r="AO12" s="47"/>
      <c r="AP12" s="47"/>
      <c r="AQ12" s="243"/>
      <c r="AR12" s="244"/>
      <c r="AS12" s="244"/>
      <c r="AT12" s="244"/>
      <c r="AU12" s="521"/>
      <c r="AV12" s="239"/>
      <c r="AW12" s="239"/>
      <c r="AX12" s="239"/>
      <c r="AY12" s="239"/>
      <c r="AZ12" s="239"/>
      <c r="BA12" s="239"/>
      <c r="BB12" s="50"/>
      <c r="BC12" s="50"/>
      <c r="BD12" s="243"/>
      <c r="BE12" s="244"/>
      <c r="BF12" s="244"/>
      <c r="BG12" s="246"/>
      <c r="BH12" s="529"/>
    </row>
    <row r="13" spans="1:60" s="52" customFormat="1">
      <c r="A13" s="450">
        <f t="shared" si="8"/>
        <v>3</v>
      </c>
      <c r="B13" s="452"/>
      <c r="C13" s="456"/>
      <c r="D13" s="457"/>
      <c r="E13" s="458"/>
      <c r="F13" s="177"/>
      <c r="G13" s="177"/>
      <c r="H13" s="489"/>
      <c r="I13" s="54"/>
      <c r="J13" s="54"/>
      <c r="K13" s="54"/>
      <c r="L13" s="54"/>
      <c r="M13" s="54"/>
      <c r="N13" s="54"/>
      <c r="O13" s="55"/>
      <c r="P13" s="55"/>
      <c r="Q13" s="243"/>
      <c r="R13" s="244"/>
      <c r="S13" s="244"/>
      <c r="T13" s="244"/>
      <c r="U13" s="504"/>
      <c r="V13" s="43"/>
      <c r="W13" s="43"/>
      <c r="X13" s="43"/>
      <c r="Y13" s="43"/>
      <c r="Z13" s="57"/>
      <c r="AA13" s="57"/>
      <c r="AB13" s="57"/>
      <c r="AC13" s="57"/>
      <c r="AD13" s="243"/>
      <c r="AE13" s="244"/>
      <c r="AF13" s="244"/>
      <c r="AG13" s="244"/>
      <c r="AH13" s="514"/>
      <c r="AI13" s="46"/>
      <c r="AJ13" s="46"/>
      <c r="AK13" s="46"/>
      <c r="AL13" s="46"/>
      <c r="AM13" s="46"/>
      <c r="AN13" s="47"/>
      <c r="AO13" s="47"/>
      <c r="AP13" s="47"/>
      <c r="AQ13" s="243"/>
      <c r="AR13" s="244"/>
      <c r="AS13" s="244"/>
      <c r="AT13" s="244"/>
      <c r="AU13" s="521"/>
      <c r="AV13" s="49"/>
      <c r="AW13" s="49"/>
      <c r="AX13" s="49"/>
      <c r="AY13" s="49"/>
      <c r="AZ13" s="49"/>
      <c r="BA13" s="49"/>
      <c r="BB13" s="50"/>
      <c r="BC13" s="50"/>
      <c r="BD13" s="243"/>
      <c r="BE13" s="244"/>
      <c r="BF13" s="244"/>
      <c r="BG13" s="246"/>
      <c r="BH13" s="529"/>
    </row>
    <row r="14" spans="1:60" s="52" customFormat="1">
      <c r="A14" s="450">
        <f t="shared" si="8"/>
        <v>4</v>
      </c>
      <c r="B14" s="452"/>
      <c r="C14" s="459"/>
      <c r="D14" s="460"/>
      <c r="E14" s="461"/>
      <c r="F14" s="178"/>
      <c r="G14" s="178"/>
      <c r="H14" s="490"/>
      <c r="I14" s="59"/>
      <c r="J14" s="41"/>
      <c r="K14" s="59"/>
      <c r="L14" s="41"/>
      <c r="M14" s="59"/>
      <c r="N14" s="41"/>
      <c r="O14" s="55"/>
      <c r="P14" s="55"/>
      <c r="Q14" s="243"/>
      <c r="R14" s="244"/>
      <c r="S14" s="244"/>
      <c r="T14" s="244"/>
      <c r="U14" s="504"/>
      <c r="V14" s="60"/>
      <c r="W14" s="43"/>
      <c r="X14" s="56"/>
      <c r="Y14" s="57"/>
      <c r="Z14" s="57"/>
      <c r="AA14" s="57"/>
      <c r="AB14" s="57"/>
      <c r="AC14" s="57"/>
      <c r="AD14" s="243"/>
      <c r="AE14" s="244"/>
      <c r="AF14" s="244"/>
      <c r="AG14" s="244"/>
      <c r="AH14" s="514"/>
      <c r="AI14" s="61"/>
      <c r="AJ14" s="46"/>
      <c r="AK14" s="58"/>
      <c r="AL14" s="47"/>
      <c r="AM14" s="46"/>
      <c r="AN14" s="47"/>
      <c r="AO14" s="47"/>
      <c r="AP14" s="47"/>
      <c r="AQ14" s="243"/>
      <c r="AR14" s="244"/>
      <c r="AS14" s="244"/>
      <c r="AT14" s="244"/>
      <c r="AU14" s="521"/>
      <c r="AV14" s="62"/>
      <c r="AW14" s="62"/>
      <c r="AX14" s="62"/>
      <c r="AY14" s="62"/>
      <c r="AZ14" s="62"/>
      <c r="BA14" s="62"/>
      <c r="BB14" s="50"/>
      <c r="BC14" s="50"/>
      <c r="BD14" s="243"/>
      <c r="BE14" s="244"/>
      <c r="BF14" s="244"/>
      <c r="BG14" s="246"/>
      <c r="BH14" s="529"/>
    </row>
    <row r="15" spans="1:60" s="52" customFormat="1">
      <c r="A15" s="450">
        <f t="shared" si="8"/>
        <v>5</v>
      </c>
      <c r="B15" s="452"/>
      <c r="C15" s="456"/>
      <c r="D15" s="457"/>
      <c r="E15" s="455"/>
      <c r="F15" s="177"/>
      <c r="G15" s="177"/>
      <c r="H15" s="489"/>
      <c r="I15" s="54"/>
      <c r="J15" s="54"/>
      <c r="K15" s="41"/>
      <c r="L15" s="41"/>
      <c r="M15" s="55"/>
      <c r="N15" s="55"/>
      <c r="O15" s="55"/>
      <c r="P15" s="55"/>
      <c r="Q15" s="243"/>
      <c r="R15" s="244"/>
      <c r="S15" s="244"/>
      <c r="T15" s="244"/>
      <c r="U15" s="504"/>
      <c r="V15" s="56"/>
      <c r="W15" s="56"/>
      <c r="X15" s="43"/>
      <c r="Y15" s="43"/>
      <c r="Z15" s="57"/>
      <c r="AA15" s="57"/>
      <c r="AB15" s="57"/>
      <c r="AC15" s="57"/>
      <c r="AD15" s="243"/>
      <c r="AE15" s="244"/>
      <c r="AF15" s="244"/>
      <c r="AG15" s="244"/>
      <c r="AH15" s="514"/>
      <c r="AI15" s="58"/>
      <c r="AJ15" s="58"/>
      <c r="AK15" s="46"/>
      <c r="AL15" s="46"/>
      <c r="AM15" s="47"/>
      <c r="AN15" s="47"/>
      <c r="AO15" s="47"/>
      <c r="AP15" s="47"/>
      <c r="AQ15" s="243"/>
      <c r="AR15" s="244"/>
      <c r="AS15" s="244"/>
      <c r="AT15" s="244"/>
      <c r="AU15" s="521"/>
      <c r="AV15" s="239"/>
      <c r="AW15" s="239"/>
      <c r="AX15" s="49"/>
      <c r="AY15" s="49"/>
      <c r="AZ15" s="50"/>
      <c r="BA15" s="50"/>
      <c r="BB15" s="50"/>
      <c r="BC15" s="50"/>
      <c r="BD15" s="243"/>
      <c r="BE15" s="244"/>
      <c r="BF15" s="244"/>
      <c r="BG15" s="246"/>
      <c r="BH15" s="529"/>
    </row>
    <row r="16" spans="1:60" s="52" customFormat="1">
      <c r="A16" s="450">
        <f t="shared" si="8"/>
        <v>6</v>
      </c>
      <c r="B16" s="458"/>
      <c r="C16" s="455"/>
      <c r="D16" s="462"/>
      <c r="E16" s="455"/>
      <c r="F16" s="481"/>
      <c r="G16" s="481"/>
      <c r="H16" s="491"/>
      <c r="I16" s="54"/>
      <c r="J16" s="54"/>
      <c r="K16" s="41"/>
      <c r="L16" s="41"/>
      <c r="M16" s="55"/>
      <c r="N16" s="55"/>
      <c r="O16" s="55"/>
      <c r="P16" s="55"/>
      <c r="Q16" s="243"/>
      <c r="R16" s="244"/>
      <c r="S16" s="244"/>
      <c r="T16" s="244"/>
      <c r="U16" s="504"/>
      <c r="V16" s="43"/>
      <c r="W16" s="43"/>
      <c r="X16" s="43"/>
      <c r="Y16" s="43"/>
      <c r="Z16" s="57"/>
      <c r="AA16" s="57"/>
      <c r="AB16" s="57"/>
      <c r="AC16" s="57"/>
      <c r="AD16" s="243"/>
      <c r="AE16" s="244"/>
      <c r="AF16" s="244"/>
      <c r="AG16" s="244"/>
      <c r="AH16" s="514"/>
      <c r="AI16" s="46"/>
      <c r="AJ16" s="46"/>
      <c r="AK16" s="46"/>
      <c r="AL16" s="46"/>
      <c r="AM16" s="47"/>
      <c r="AN16" s="47"/>
      <c r="AO16" s="47"/>
      <c r="AP16" s="47"/>
      <c r="AQ16" s="243"/>
      <c r="AR16" s="244"/>
      <c r="AS16" s="244"/>
      <c r="AT16" s="244"/>
      <c r="AU16" s="521"/>
      <c r="AV16" s="49"/>
      <c r="AW16" s="49"/>
      <c r="AX16" s="49"/>
      <c r="AY16" s="49"/>
      <c r="AZ16" s="50"/>
      <c r="BA16" s="50"/>
      <c r="BB16" s="50"/>
      <c r="BC16" s="50"/>
      <c r="BD16" s="243"/>
      <c r="BE16" s="244"/>
      <c r="BF16" s="244"/>
      <c r="BG16" s="246"/>
      <c r="BH16" s="529"/>
    </row>
    <row r="17" spans="1:60" s="52" customFormat="1">
      <c r="A17" s="450">
        <f t="shared" si="8"/>
        <v>7</v>
      </c>
      <c r="B17" s="458"/>
      <c r="C17" s="458"/>
      <c r="D17" s="457"/>
      <c r="E17" s="455"/>
      <c r="F17" s="177"/>
      <c r="G17" s="177"/>
      <c r="H17" s="489"/>
      <c r="I17" s="41"/>
      <c r="J17" s="41"/>
      <c r="K17" s="54"/>
      <c r="L17" s="55"/>
      <c r="M17" s="55"/>
      <c r="N17" s="55"/>
      <c r="O17" s="55"/>
      <c r="P17" s="55"/>
      <c r="Q17" s="243"/>
      <c r="R17" s="244"/>
      <c r="S17" s="244"/>
      <c r="T17" s="244"/>
      <c r="U17" s="504"/>
      <c r="V17" s="56"/>
      <c r="W17" s="56"/>
      <c r="X17" s="43"/>
      <c r="Y17" s="43"/>
      <c r="Z17" s="57"/>
      <c r="AA17" s="57"/>
      <c r="AB17" s="57"/>
      <c r="AC17" s="57"/>
      <c r="AD17" s="243"/>
      <c r="AE17" s="244"/>
      <c r="AF17" s="244"/>
      <c r="AG17" s="244"/>
      <c r="AH17" s="514"/>
      <c r="AI17" s="58"/>
      <c r="AJ17" s="58"/>
      <c r="AK17" s="46"/>
      <c r="AL17" s="46"/>
      <c r="AM17" s="47"/>
      <c r="AN17" s="47"/>
      <c r="AO17" s="47"/>
      <c r="AP17" s="47"/>
      <c r="AQ17" s="243"/>
      <c r="AR17" s="244"/>
      <c r="AS17" s="244"/>
      <c r="AT17" s="244"/>
      <c r="AU17" s="521"/>
      <c r="AV17" s="239"/>
      <c r="AW17" s="239"/>
      <c r="AX17" s="49"/>
      <c r="AY17" s="49"/>
      <c r="AZ17" s="50"/>
      <c r="BA17" s="50"/>
      <c r="BB17" s="50"/>
      <c r="BC17" s="50"/>
      <c r="BD17" s="243"/>
      <c r="BE17" s="244"/>
      <c r="BF17" s="244"/>
      <c r="BG17" s="246"/>
      <c r="BH17" s="529"/>
    </row>
    <row r="18" spans="1:60" s="52" customFormat="1" ht="12.75" customHeight="1">
      <c r="A18" s="450">
        <f t="shared" si="8"/>
        <v>8</v>
      </c>
      <c r="B18" s="458"/>
      <c r="C18" s="458"/>
      <c r="D18" s="457"/>
      <c r="E18" s="455"/>
      <c r="F18" s="177"/>
      <c r="G18" s="177"/>
      <c r="H18" s="489"/>
      <c r="I18" s="54"/>
      <c r="J18" s="54"/>
      <c r="K18" s="41"/>
      <c r="L18" s="41"/>
      <c r="M18" s="55"/>
      <c r="N18" s="55"/>
      <c r="O18" s="55"/>
      <c r="P18" s="55"/>
      <c r="Q18" s="243"/>
      <c r="R18" s="244"/>
      <c r="S18" s="244"/>
      <c r="T18" s="244"/>
      <c r="U18" s="504"/>
      <c r="V18" s="56"/>
      <c r="W18" s="56"/>
      <c r="X18" s="43"/>
      <c r="Y18" s="43"/>
      <c r="Z18" s="57"/>
      <c r="AA18" s="57"/>
      <c r="AB18" s="57"/>
      <c r="AC18" s="57"/>
      <c r="AD18" s="243"/>
      <c r="AE18" s="244"/>
      <c r="AF18" s="244"/>
      <c r="AG18" s="244"/>
      <c r="AH18" s="514"/>
      <c r="AI18" s="58"/>
      <c r="AJ18" s="58"/>
      <c r="AK18" s="46"/>
      <c r="AL18" s="46"/>
      <c r="AM18" s="47"/>
      <c r="AN18" s="47"/>
      <c r="AO18" s="47"/>
      <c r="AP18" s="47"/>
      <c r="AQ18" s="243"/>
      <c r="AR18" s="244"/>
      <c r="AS18" s="244"/>
      <c r="AT18" s="244"/>
      <c r="AU18" s="521"/>
      <c r="AV18" s="239"/>
      <c r="AW18" s="239"/>
      <c r="AX18" s="49"/>
      <c r="AY18" s="49"/>
      <c r="AZ18" s="50"/>
      <c r="BA18" s="50"/>
      <c r="BB18" s="50"/>
      <c r="BC18" s="50"/>
      <c r="BD18" s="243"/>
      <c r="BE18" s="244"/>
      <c r="BF18" s="244"/>
      <c r="BG18" s="246"/>
      <c r="BH18" s="529"/>
    </row>
    <row r="19" spans="1:60" s="52" customFormat="1">
      <c r="A19" s="450">
        <f t="shared" si="8"/>
        <v>9</v>
      </c>
      <c r="B19" s="452"/>
      <c r="C19" s="456"/>
      <c r="D19" s="457"/>
      <c r="E19" s="455"/>
      <c r="F19" s="177"/>
      <c r="G19" s="177"/>
      <c r="H19" s="489"/>
      <c r="I19" s="54"/>
      <c r="J19" s="54"/>
      <c r="K19" s="41"/>
      <c r="L19" s="41"/>
      <c r="M19" s="55"/>
      <c r="N19" s="55"/>
      <c r="O19" s="55"/>
      <c r="P19" s="55"/>
      <c r="Q19" s="243"/>
      <c r="R19" s="244"/>
      <c r="S19" s="244"/>
      <c r="T19" s="244"/>
      <c r="U19" s="504"/>
      <c r="V19" s="43"/>
      <c r="W19" s="43"/>
      <c r="X19" s="56"/>
      <c r="Y19" s="57"/>
      <c r="Z19" s="57"/>
      <c r="AA19" s="57"/>
      <c r="AB19" s="57"/>
      <c r="AC19" s="57"/>
      <c r="AD19" s="243"/>
      <c r="AE19" s="244"/>
      <c r="AF19" s="244"/>
      <c r="AG19" s="244"/>
      <c r="AH19" s="514"/>
      <c r="AI19" s="46"/>
      <c r="AJ19" s="46"/>
      <c r="AK19" s="58"/>
      <c r="AL19" s="47"/>
      <c r="AM19" s="47"/>
      <c r="AN19" s="47"/>
      <c r="AO19" s="47"/>
      <c r="AP19" s="47"/>
      <c r="AQ19" s="243"/>
      <c r="AR19" s="244"/>
      <c r="AS19" s="244"/>
      <c r="AT19" s="244"/>
      <c r="AU19" s="521"/>
      <c r="AV19" s="49"/>
      <c r="AW19" s="49"/>
      <c r="AX19" s="239"/>
      <c r="AY19" s="50"/>
      <c r="AZ19" s="50"/>
      <c r="BA19" s="50"/>
      <c r="BB19" s="50"/>
      <c r="BC19" s="50"/>
      <c r="BD19" s="243"/>
      <c r="BE19" s="244"/>
      <c r="BF19" s="244"/>
      <c r="BG19" s="246"/>
      <c r="BH19" s="529"/>
    </row>
    <row r="20" spans="1:60" s="52" customFormat="1">
      <c r="A20" s="450">
        <f t="shared" si="8"/>
        <v>10</v>
      </c>
      <c r="B20" s="452"/>
      <c r="C20" s="456"/>
      <c r="D20" s="457"/>
      <c r="E20" s="455"/>
      <c r="F20" s="177"/>
      <c r="G20" s="177"/>
      <c r="H20" s="489"/>
      <c r="I20" s="54"/>
      <c r="J20" s="54"/>
      <c r="K20" s="41"/>
      <c r="L20" s="41"/>
      <c r="M20" s="55"/>
      <c r="N20" s="55"/>
      <c r="O20" s="55"/>
      <c r="P20" s="55"/>
      <c r="Q20" s="243"/>
      <c r="R20" s="244"/>
      <c r="S20" s="244"/>
      <c r="T20" s="244"/>
      <c r="U20" s="504"/>
      <c r="V20" s="56"/>
      <c r="W20" s="56"/>
      <c r="X20" s="43"/>
      <c r="Y20" s="43"/>
      <c r="Z20" s="57"/>
      <c r="AA20" s="57"/>
      <c r="AB20" s="57"/>
      <c r="AC20" s="57"/>
      <c r="AD20" s="243"/>
      <c r="AE20" s="244"/>
      <c r="AF20" s="244"/>
      <c r="AG20" s="244"/>
      <c r="AH20" s="514"/>
      <c r="AI20" s="58"/>
      <c r="AJ20" s="58"/>
      <c r="AK20" s="46"/>
      <c r="AL20" s="46"/>
      <c r="AM20" s="47"/>
      <c r="AN20" s="47"/>
      <c r="AO20" s="47"/>
      <c r="AP20" s="47"/>
      <c r="AQ20" s="243"/>
      <c r="AR20" s="244"/>
      <c r="AS20" s="244"/>
      <c r="AT20" s="244"/>
      <c r="AU20" s="521"/>
      <c r="AV20" s="239"/>
      <c r="AW20" s="239"/>
      <c r="AX20" s="49"/>
      <c r="AY20" s="49"/>
      <c r="AZ20" s="50"/>
      <c r="BA20" s="50"/>
      <c r="BB20" s="50"/>
      <c r="BC20" s="50"/>
      <c r="BD20" s="243"/>
      <c r="BE20" s="244"/>
      <c r="BF20" s="244"/>
      <c r="BG20" s="246"/>
      <c r="BH20" s="529"/>
    </row>
    <row r="21" spans="1:60" s="52" customFormat="1" ht="12.75" customHeight="1">
      <c r="A21" s="450">
        <f t="shared" si="8"/>
        <v>11</v>
      </c>
      <c r="B21" s="452"/>
      <c r="C21" s="456"/>
      <c r="D21" s="457"/>
      <c r="E21" s="455"/>
      <c r="F21" s="177"/>
      <c r="G21" s="177"/>
      <c r="H21" s="489"/>
      <c r="I21" s="54"/>
      <c r="J21" s="54"/>
      <c r="K21" s="41"/>
      <c r="L21" s="41"/>
      <c r="M21" s="55"/>
      <c r="N21" s="55"/>
      <c r="O21" s="55"/>
      <c r="P21" s="55"/>
      <c r="Q21" s="243"/>
      <c r="R21" s="244"/>
      <c r="S21" s="244"/>
      <c r="T21" s="244"/>
      <c r="U21" s="504"/>
      <c r="V21" s="43"/>
      <c r="W21" s="43"/>
      <c r="X21" s="56"/>
      <c r="Y21" s="57"/>
      <c r="Z21" s="57"/>
      <c r="AA21" s="57"/>
      <c r="AB21" s="57"/>
      <c r="AC21" s="57"/>
      <c r="AD21" s="243"/>
      <c r="AE21" s="244"/>
      <c r="AF21" s="244"/>
      <c r="AG21" s="244"/>
      <c r="AH21" s="514"/>
      <c r="AI21" s="46"/>
      <c r="AJ21" s="46"/>
      <c r="AK21" s="58"/>
      <c r="AL21" s="47"/>
      <c r="AM21" s="47"/>
      <c r="AN21" s="47"/>
      <c r="AO21" s="47"/>
      <c r="AP21" s="47"/>
      <c r="AQ21" s="243"/>
      <c r="AR21" s="244"/>
      <c r="AS21" s="244"/>
      <c r="AT21" s="244"/>
      <c r="AU21" s="521"/>
      <c r="AV21" s="49"/>
      <c r="AW21" s="49"/>
      <c r="AX21" s="239"/>
      <c r="AY21" s="50"/>
      <c r="AZ21" s="50"/>
      <c r="BA21" s="50"/>
      <c r="BB21" s="50"/>
      <c r="BC21" s="50"/>
      <c r="BD21" s="243"/>
      <c r="BE21" s="244"/>
      <c r="BF21" s="244"/>
      <c r="BG21" s="246"/>
      <c r="BH21" s="529"/>
    </row>
    <row r="22" spans="1:60" s="52" customFormat="1">
      <c r="A22" s="450">
        <f t="shared" si="8"/>
        <v>12</v>
      </c>
      <c r="B22" s="458"/>
      <c r="C22" s="458"/>
      <c r="D22" s="457"/>
      <c r="E22" s="455"/>
      <c r="F22" s="177"/>
      <c r="G22" s="177"/>
      <c r="H22" s="489"/>
      <c r="I22" s="41"/>
      <c r="J22" s="41"/>
      <c r="K22" s="54"/>
      <c r="L22" s="55"/>
      <c r="M22" s="55"/>
      <c r="N22" s="55"/>
      <c r="O22" s="55"/>
      <c r="P22" s="55"/>
      <c r="Q22" s="243"/>
      <c r="R22" s="244"/>
      <c r="S22" s="244"/>
      <c r="T22" s="244"/>
      <c r="U22" s="504"/>
      <c r="V22" s="56"/>
      <c r="W22" s="56"/>
      <c r="X22" s="43"/>
      <c r="Y22" s="43"/>
      <c r="Z22" s="57"/>
      <c r="AA22" s="57"/>
      <c r="AB22" s="57"/>
      <c r="AC22" s="57"/>
      <c r="AD22" s="243"/>
      <c r="AE22" s="244"/>
      <c r="AF22" s="244"/>
      <c r="AG22" s="244"/>
      <c r="AH22" s="514"/>
      <c r="AI22" s="58"/>
      <c r="AJ22" s="58"/>
      <c r="AK22" s="46"/>
      <c r="AL22" s="46"/>
      <c r="AM22" s="47"/>
      <c r="AN22" s="47"/>
      <c r="AO22" s="47"/>
      <c r="AP22" s="47"/>
      <c r="AQ22" s="243"/>
      <c r="AR22" s="244"/>
      <c r="AS22" s="244"/>
      <c r="AT22" s="244"/>
      <c r="AU22" s="521"/>
      <c r="AV22" s="239"/>
      <c r="AW22" s="239"/>
      <c r="AX22" s="49"/>
      <c r="AY22" s="49"/>
      <c r="AZ22" s="50"/>
      <c r="BA22" s="50"/>
      <c r="BB22" s="50"/>
      <c r="BC22" s="50"/>
      <c r="BD22" s="243"/>
      <c r="BE22" s="244"/>
      <c r="BF22" s="244"/>
      <c r="BG22" s="246"/>
      <c r="BH22" s="529"/>
    </row>
    <row r="23" spans="1:60" s="52" customFormat="1">
      <c r="A23" s="450">
        <f t="shared" si="8"/>
        <v>13</v>
      </c>
      <c r="B23" s="452"/>
      <c r="C23" s="456"/>
      <c r="D23" s="457"/>
      <c r="E23" s="455"/>
      <c r="F23" s="177"/>
      <c r="G23" s="177"/>
      <c r="H23" s="489"/>
      <c r="I23" s="54"/>
      <c r="J23" s="54"/>
      <c r="K23" s="41"/>
      <c r="L23" s="41"/>
      <c r="M23" s="55"/>
      <c r="N23" s="55"/>
      <c r="O23" s="55"/>
      <c r="P23" s="55"/>
      <c r="Q23" s="243"/>
      <c r="R23" s="244"/>
      <c r="S23" s="244"/>
      <c r="T23" s="244"/>
      <c r="U23" s="504"/>
      <c r="V23" s="60"/>
      <c r="W23" s="43"/>
      <c r="X23" s="56"/>
      <c r="Y23" s="57"/>
      <c r="Z23" s="57"/>
      <c r="AA23" s="57"/>
      <c r="AB23" s="57"/>
      <c r="AC23" s="57"/>
      <c r="AD23" s="243"/>
      <c r="AE23" s="244"/>
      <c r="AF23" s="244"/>
      <c r="AG23" s="244"/>
      <c r="AH23" s="514"/>
      <c r="AI23" s="61"/>
      <c r="AJ23" s="46"/>
      <c r="AK23" s="58"/>
      <c r="AL23" s="47"/>
      <c r="AM23" s="47"/>
      <c r="AN23" s="47"/>
      <c r="AO23" s="47"/>
      <c r="AP23" s="47"/>
      <c r="AQ23" s="243"/>
      <c r="AR23" s="244"/>
      <c r="AS23" s="244"/>
      <c r="AT23" s="244"/>
      <c r="AU23" s="521"/>
      <c r="AV23" s="62"/>
      <c r="AW23" s="49"/>
      <c r="AX23" s="239"/>
      <c r="AY23" s="50"/>
      <c r="AZ23" s="50"/>
      <c r="BA23" s="50"/>
      <c r="BB23" s="50"/>
      <c r="BC23" s="50"/>
      <c r="BD23" s="243"/>
      <c r="BE23" s="244"/>
      <c r="BF23" s="244"/>
      <c r="BG23" s="246"/>
      <c r="BH23" s="529"/>
    </row>
    <row r="24" spans="1:60" s="52" customFormat="1">
      <c r="A24" s="450">
        <f t="shared" si="8"/>
        <v>14</v>
      </c>
      <c r="B24" s="452"/>
      <c r="C24" s="456"/>
      <c r="D24" s="457"/>
      <c r="E24" s="455"/>
      <c r="F24" s="177"/>
      <c r="G24" s="177"/>
      <c r="H24" s="489"/>
      <c r="I24" s="54"/>
      <c r="J24" s="54"/>
      <c r="K24" s="59"/>
      <c r="L24" s="41"/>
      <c r="M24" s="55"/>
      <c r="N24" s="55"/>
      <c r="O24" s="55"/>
      <c r="P24" s="55"/>
      <c r="Q24" s="243"/>
      <c r="R24" s="244"/>
      <c r="S24" s="244"/>
      <c r="T24" s="244"/>
      <c r="U24" s="504"/>
      <c r="V24" s="56"/>
      <c r="W24" s="56"/>
      <c r="X24" s="43"/>
      <c r="Y24" s="43"/>
      <c r="Z24" s="57"/>
      <c r="AA24" s="57"/>
      <c r="AB24" s="57"/>
      <c r="AC24" s="57"/>
      <c r="AD24" s="243"/>
      <c r="AE24" s="244"/>
      <c r="AF24" s="244"/>
      <c r="AG24" s="244"/>
      <c r="AH24" s="514"/>
      <c r="AI24" s="58"/>
      <c r="AJ24" s="58"/>
      <c r="AK24" s="46"/>
      <c r="AL24" s="46"/>
      <c r="AM24" s="47"/>
      <c r="AN24" s="47"/>
      <c r="AO24" s="47"/>
      <c r="AP24" s="47"/>
      <c r="AQ24" s="243"/>
      <c r="AR24" s="244"/>
      <c r="AS24" s="244"/>
      <c r="AT24" s="244"/>
      <c r="AU24" s="521"/>
      <c r="AV24" s="239"/>
      <c r="AW24" s="239"/>
      <c r="AX24" s="49"/>
      <c r="AY24" s="49"/>
      <c r="AZ24" s="50"/>
      <c r="BA24" s="50"/>
      <c r="BB24" s="50"/>
      <c r="BC24" s="50"/>
      <c r="BD24" s="243"/>
      <c r="BE24" s="244"/>
      <c r="BF24" s="244"/>
      <c r="BG24" s="246"/>
      <c r="BH24" s="529"/>
    </row>
    <row r="25" spans="1:60" s="52" customFormat="1">
      <c r="A25" s="450">
        <f t="shared" si="8"/>
        <v>15</v>
      </c>
      <c r="B25" s="452"/>
      <c r="C25" s="456"/>
      <c r="D25" s="457"/>
      <c r="E25" s="455"/>
      <c r="F25" s="177"/>
      <c r="G25" s="177"/>
      <c r="H25" s="489"/>
      <c r="I25" s="54"/>
      <c r="J25" s="54"/>
      <c r="K25" s="41"/>
      <c r="L25" s="41"/>
      <c r="M25" s="55"/>
      <c r="N25" s="55"/>
      <c r="O25" s="55"/>
      <c r="P25" s="55"/>
      <c r="Q25" s="243"/>
      <c r="R25" s="244"/>
      <c r="S25" s="244"/>
      <c r="T25" s="244"/>
      <c r="U25" s="504"/>
      <c r="V25" s="56"/>
      <c r="W25" s="56"/>
      <c r="X25" s="43"/>
      <c r="Y25" s="43"/>
      <c r="Z25" s="57"/>
      <c r="AA25" s="57"/>
      <c r="AB25" s="57"/>
      <c r="AC25" s="57"/>
      <c r="AD25" s="243"/>
      <c r="AE25" s="244"/>
      <c r="AF25" s="244"/>
      <c r="AG25" s="244"/>
      <c r="AH25" s="514"/>
      <c r="AI25" s="58"/>
      <c r="AJ25" s="58"/>
      <c r="AK25" s="46"/>
      <c r="AL25" s="46"/>
      <c r="AM25" s="47"/>
      <c r="AN25" s="47"/>
      <c r="AO25" s="47"/>
      <c r="AP25" s="47"/>
      <c r="AQ25" s="243"/>
      <c r="AR25" s="244"/>
      <c r="AS25" s="244"/>
      <c r="AT25" s="244"/>
      <c r="AU25" s="521"/>
      <c r="AV25" s="239"/>
      <c r="AW25" s="239"/>
      <c r="AX25" s="49"/>
      <c r="AY25" s="49"/>
      <c r="AZ25" s="50"/>
      <c r="BA25" s="50"/>
      <c r="BB25" s="50"/>
      <c r="BC25" s="50"/>
      <c r="BD25" s="243"/>
      <c r="BE25" s="244"/>
      <c r="BF25" s="244"/>
      <c r="BG25" s="246"/>
      <c r="BH25" s="529"/>
    </row>
    <row r="26" spans="1:60" s="52" customFormat="1">
      <c r="A26" s="450">
        <f t="shared" si="8"/>
        <v>16</v>
      </c>
      <c r="B26" s="452"/>
      <c r="C26" s="456"/>
      <c r="D26" s="457"/>
      <c r="E26" s="462"/>
      <c r="F26" s="177"/>
      <c r="G26" s="177"/>
      <c r="H26" s="489"/>
      <c r="I26" s="54"/>
      <c r="J26" s="54"/>
      <c r="K26" s="41"/>
      <c r="L26" s="41"/>
      <c r="M26" s="55"/>
      <c r="N26" s="55"/>
      <c r="O26" s="55"/>
      <c r="P26" s="55"/>
      <c r="Q26" s="243"/>
      <c r="R26" s="244"/>
      <c r="S26" s="244"/>
      <c r="T26" s="244"/>
      <c r="U26" s="504"/>
      <c r="V26" s="56"/>
      <c r="W26" s="56"/>
      <c r="X26" s="60"/>
      <c r="Y26" s="43"/>
      <c r="Z26" s="57"/>
      <c r="AA26" s="57"/>
      <c r="AB26" s="57"/>
      <c r="AC26" s="57"/>
      <c r="AD26" s="243"/>
      <c r="AE26" s="244"/>
      <c r="AF26" s="244"/>
      <c r="AG26" s="244"/>
      <c r="AH26" s="514"/>
      <c r="AI26" s="58"/>
      <c r="AJ26" s="58"/>
      <c r="AK26" s="61"/>
      <c r="AL26" s="46"/>
      <c r="AM26" s="47"/>
      <c r="AN26" s="47"/>
      <c r="AO26" s="47"/>
      <c r="AP26" s="47"/>
      <c r="AQ26" s="243"/>
      <c r="AR26" s="244"/>
      <c r="AS26" s="244"/>
      <c r="AT26" s="244"/>
      <c r="AU26" s="521"/>
      <c r="AV26" s="239"/>
      <c r="AW26" s="239"/>
      <c r="AX26" s="62"/>
      <c r="AY26" s="49"/>
      <c r="AZ26" s="50"/>
      <c r="BA26" s="50"/>
      <c r="BB26" s="50"/>
      <c r="BC26" s="50"/>
      <c r="BD26" s="243"/>
      <c r="BE26" s="244"/>
      <c r="BF26" s="244"/>
      <c r="BG26" s="246"/>
      <c r="BH26" s="529"/>
    </row>
    <row r="27" spans="1:60" s="52" customFormat="1">
      <c r="A27" s="450">
        <f t="shared" si="8"/>
        <v>17</v>
      </c>
      <c r="B27" s="463"/>
      <c r="C27" s="464"/>
      <c r="D27" s="465"/>
      <c r="E27" s="466"/>
      <c r="F27" s="179"/>
      <c r="G27" s="179"/>
      <c r="H27" s="492"/>
      <c r="I27" s="54"/>
      <c r="J27" s="54"/>
      <c r="K27" s="41"/>
      <c r="L27" s="41"/>
      <c r="M27" s="55"/>
      <c r="N27" s="55"/>
      <c r="O27" s="55"/>
      <c r="P27" s="55"/>
      <c r="Q27" s="243"/>
      <c r="R27" s="244"/>
      <c r="S27" s="244"/>
      <c r="T27" s="244"/>
      <c r="U27" s="504"/>
      <c r="V27" s="56"/>
      <c r="W27" s="56"/>
      <c r="X27" s="43"/>
      <c r="Y27" s="43"/>
      <c r="Z27" s="57"/>
      <c r="AA27" s="57"/>
      <c r="AB27" s="57"/>
      <c r="AC27" s="57"/>
      <c r="AD27" s="243"/>
      <c r="AE27" s="244"/>
      <c r="AF27" s="244"/>
      <c r="AG27" s="244"/>
      <c r="AH27" s="514"/>
      <c r="AI27" s="58"/>
      <c r="AJ27" s="58"/>
      <c r="AK27" s="46"/>
      <c r="AL27" s="46"/>
      <c r="AM27" s="47"/>
      <c r="AN27" s="47"/>
      <c r="AO27" s="47"/>
      <c r="AP27" s="47"/>
      <c r="AQ27" s="243"/>
      <c r="AR27" s="244"/>
      <c r="AS27" s="244"/>
      <c r="AT27" s="244"/>
      <c r="AU27" s="521"/>
      <c r="AV27" s="239"/>
      <c r="AW27" s="239"/>
      <c r="AX27" s="49"/>
      <c r="AY27" s="49"/>
      <c r="AZ27" s="50"/>
      <c r="BA27" s="50"/>
      <c r="BB27" s="50"/>
      <c r="BC27" s="50"/>
      <c r="BD27" s="243"/>
      <c r="BE27" s="244"/>
      <c r="BF27" s="244"/>
      <c r="BG27" s="246"/>
      <c r="BH27" s="529"/>
    </row>
    <row r="28" spans="1:60" s="52" customFormat="1">
      <c r="A28" s="450">
        <f t="shared" si="8"/>
        <v>18</v>
      </c>
      <c r="B28" s="458"/>
      <c r="C28" s="458"/>
      <c r="D28" s="457"/>
      <c r="E28" s="455"/>
      <c r="F28" s="177"/>
      <c r="G28" s="177"/>
      <c r="H28" s="491"/>
      <c r="I28" s="54"/>
      <c r="J28" s="54"/>
      <c r="K28" s="41"/>
      <c r="L28" s="41"/>
      <c r="M28" s="55"/>
      <c r="N28" s="55"/>
      <c r="O28" s="55"/>
      <c r="P28" s="55"/>
      <c r="Q28" s="243"/>
      <c r="R28" s="244"/>
      <c r="S28" s="244"/>
      <c r="T28" s="244"/>
      <c r="U28" s="504"/>
      <c r="V28" s="43"/>
      <c r="W28" s="43"/>
      <c r="X28" s="56"/>
      <c r="Y28" s="57"/>
      <c r="Z28" s="57"/>
      <c r="AA28" s="57"/>
      <c r="AB28" s="57"/>
      <c r="AC28" s="57"/>
      <c r="AD28" s="243"/>
      <c r="AE28" s="244"/>
      <c r="AF28" s="244"/>
      <c r="AG28" s="244"/>
      <c r="AH28" s="514"/>
      <c r="AI28" s="46"/>
      <c r="AJ28" s="46"/>
      <c r="AK28" s="58"/>
      <c r="AL28" s="47"/>
      <c r="AM28" s="47"/>
      <c r="AN28" s="47"/>
      <c r="AO28" s="47"/>
      <c r="AP28" s="47"/>
      <c r="AQ28" s="243"/>
      <c r="AR28" s="244"/>
      <c r="AS28" s="244"/>
      <c r="AT28" s="244"/>
      <c r="AU28" s="521"/>
      <c r="AV28" s="49"/>
      <c r="AW28" s="49"/>
      <c r="AX28" s="239"/>
      <c r="AY28" s="50"/>
      <c r="AZ28" s="50"/>
      <c r="BA28" s="50"/>
      <c r="BB28" s="50"/>
      <c r="BC28" s="50"/>
      <c r="BD28" s="243"/>
      <c r="BE28" s="244"/>
      <c r="BF28" s="244"/>
      <c r="BG28" s="246"/>
      <c r="BH28" s="529"/>
    </row>
    <row r="29" spans="1:60" s="52" customFormat="1">
      <c r="A29" s="450">
        <f t="shared" si="8"/>
        <v>19</v>
      </c>
      <c r="B29" s="458"/>
      <c r="C29" s="458"/>
      <c r="D29" s="457"/>
      <c r="E29" s="455"/>
      <c r="F29" s="177"/>
      <c r="G29" s="177"/>
      <c r="H29" s="491"/>
      <c r="I29" s="54"/>
      <c r="J29" s="54"/>
      <c r="K29" s="41"/>
      <c r="L29" s="41"/>
      <c r="M29" s="55"/>
      <c r="N29" s="55"/>
      <c r="O29" s="55"/>
      <c r="P29" s="55"/>
      <c r="Q29" s="243"/>
      <c r="R29" s="244"/>
      <c r="S29" s="244"/>
      <c r="T29" s="244"/>
      <c r="U29" s="504"/>
      <c r="V29" s="43"/>
      <c r="W29" s="43"/>
      <c r="X29" s="56"/>
      <c r="Y29" s="57"/>
      <c r="Z29" s="57"/>
      <c r="AA29" s="57"/>
      <c r="AB29" s="57"/>
      <c r="AC29" s="57"/>
      <c r="AD29" s="243"/>
      <c r="AE29" s="244"/>
      <c r="AF29" s="244"/>
      <c r="AG29" s="244"/>
      <c r="AH29" s="514"/>
      <c r="AI29" s="46"/>
      <c r="AJ29" s="46"/>
      <c r="AK29" s="58"/>
      <c r="AL29" s="47"/>
      <c r="AM29" s="47"/>
      <c r="AN29" s="47"/>
      <c r="AO29" s="47"/>
      <c r="AP29" s="47"/>
      <c r="AQ29" s="243"/>
      <c r="AR29" s="244"/>
      <c r="AS29" s="244"/>
      <c r="AT29" s="244"/>
      <c r="AU29" s="521"/>
      <c r="AV29" s="49"/>
      <c r="AW29" s="49"/>
      <c r="AX29" s="239"/>
      <c r="AY29" s="50"/>
      <c r="AZ29" s="50"/>
      <c r="BA29" s="50"/>
      <c r="BB29" s="50"/>
      <c r="BC29" s="50"/>
      <c r="BD29" s="243"/>
      <c r="BE29" s="244"/>
      <c r="BF29" s="244"/>
      <c r="BG29" s="246"/>
      <c r="BH29" s="529"/>
    </row>
    <row r="30" spans="1:60" s="52" customFormat="1">
      <c r="A30" s="450">
        <f t="shared" si="8"/>
        <v>20</v>
      </c>
      <c r="B30" s="452"/>
      <c r="C30" s="456"/>
      <c r="D30" s="457"/>
      <c r="E30" s="455"/>
      <c r="F30" s="39"/>
      <c r="G30" s="53"/>
      <c r="H30" s="488"/>
      <c r="I30" s="54"/>
      <c r="J30" s="54"/>
      <c r="K30" s="41"/>
      <c r="L30" s="41"/>
      <c r="M30" s="55"/>
      <c r="N30" s="55"/>
      <c r="O30" s="55"/>
      <c r="P30" s="55"/>
      <c r="Q30" s="243"/>
      <c r="R30" s="244"/>
      <c r="S30" s="244"/>
      <c r="T30" s="244"/>
      <c r="U30" s="504"/>
      <c r="V30" s="43"/>
      <c r="W30" s="43"/>
      <c r="X30" s="56"/>
      <c r="Y30" s="57"/>
      <c r="Z30" s="57"/>
      <c r="AA30" s="57"/>
      <c r="AB30" s="57"/>
      <c r="AC30" s="57"/>
      <c r="AD30" s="243"/>
      <c r="AE30" s="244"/>
      <c r="AF30" s="244"/>
      <c r="AG30" s="244"/>
      <c r="AH30" s="514"/>
      <c r="AI30" s="46"/>
      <c r="AJ30" s="46"/>
      <c r="AK30" s="58"/>
      <c r="AL30" s="47"/>
      <c r="AM30" s="47"/>
      <c r="AN30" s="47"/>
      <c r="AO30" s="47"/>
      <c r="AP30" s="47"/>
      <c r="AQ30" s="243"/>
      <c r="AR30" s="244"/>
      <c r="AS30" s="244"/>
      <c r="AT30" s="244"/>
      <c r="AU30" s="521"/>
      <c r="AV30" s="49"/>
      <c r="AW30" s="49"/>
      <c r="AX30" s="239"/>
      <c r="AY30" s="50"/>
      <c r="AZ30" s="50"/>
      <c r="BA30" s="50"/>
      <c r="BB30" s="50"/>
      <c r="BC30" s="50"/>
      <c r="BD30" s="243"/>
      <c r="BE30" s="244"/>
      <c r="BF30" s="244"/>
      <c r="BG30" s="246"/>
      <c r="BH30" s="529"/>
    </row>
    <row r="31" spans="1:60" s="52" customFormat="1">
      <c r="A31" s="450">
        <f t="shared" si="8"/>
        <v>21</v>
      </c>
      <c r="B31" s="458"/>
      <c r="C31" s="455"/>
      <c r="D31" s="462"/>
      <c r="E31" s="455"/>
      <c r="F31" s="481"/>
      <c r="G31" s="481"/>
      <c r="H31" s="491"/>
      <c r="I31" s="41"/>
      <c r="J31" s="41"/>
      <c r="K31" s="54"/>
      <c r="L31" s="55"/>
      <c r="M31" s="55"/>
      <c r="N31" s="55"/>
      <c r="O31" s="55"/>
      <c r="P31" s="55"/>
      <c r="Q31" s="243"/>
      <c r="R31" s="244"/>
      <c r="S31" s="244"/>
      <c r="T31" s="244"/>
      <c r="U31" s="504"/>
      <c r="V31" s="43"/>
      <c r="W31" s="43"/>
      <c r="X31" s="56"/>
      <c r="Y31" s="57"/>
      <c r="Z31" s="57"/>
      <c r="AA31" s="57"/>
      <c r="AB31" s="57"/>
      <c r="AC31" s="57"/>
      <c r="AD31" s="243"/>
      <c r="AE31" s="244"/>
      <c r="AF31" s="244"/>
      <c r="AG31" s="244"/>
      <c r="AH31" s="514"/>
      <c r="AI31" s="46"/>
      <c r="AJ31" s="46"/>
      <c r="AK31" s="58"/>
      <c r="AL31" s="47"/>
      <c r="AM31" s="47"/>
      <c r="AN31" s="47"/>
      <c r="AO31" s="47"/>
      <c r="AP31" s="47"/>
      <c r="AQ31" s="243"/>
      <c r="AR31" s="244"/>
      <c r="AS31" s="244"/>
      <c r="AT31" s="244"/>
      <c r="AU31" s="521"/>
      <c r="AV31" s="49"/>
      <c r="AW31" s="49"/>
      <c r="AX31" s="239"/>
      <c r="AY31" s="50"/>
      <c r="AZ31" s="50"/>
      <c r="BA31" s="50"/>
      <c r="BB31" s="50"/>
      <c r="BC31" s="50"/>
      <c r="BD31" s="243"/>
      <c r="BE31" s="244"/>
      <c r="BF31" s="244"/>
      <c r="BG31" s="246"/>
      <c r="BH31" s="529"/>
    </row>
    <row r="32" spans="1:60" s="52" customFormat="1" ht="12.75" customHeight="1">
      <c r="A32" s="450">
        <f t="shared" si="8"/>
        <v>22</v>
      </c>
      <c r="B32" s="458"/>
      <c r="C32" s="467"/>
      <c r="D32" s="454"/>
      <c r="E32" s="455"/>
      <c r="F32" s="39"/>
      <c r="G32" s="53"/>
      <c r="H32" s="493"/>
      <c r="I32" s="54"/>
      <c r="J32" s="54"/>
      <c r="K32" s="41"/>
      <c r="L32" s="41"/>
      <c r="M32" s="55"/>
      <c r="N32" s="55"/>
      <c r="O32" s="55"/>
      <c r="P32" s="55"/>
      <c r="Q32" s="243"/>
      <c r="R32" s="244"/>
      <c r="S32" s="244"/>
      <c r="T32" s="244"/>
      <c r="U32" s="504"/>
      <c r="V32" s="56"/>
      <c r="W32" s="56"/>
      <c r="X32" s="43"/>
      <c r="Y32" s="43"/>
      <c r="Z32" s="57"/>
      <c r="AA32" s="57"/>
      <c r="AB32" s="57"/>
      <c r="AC32" s="57"/>
      <c r="AD32" s="243"/>
      <c r="AE32" s="244"/>
      <c r="AF32" s="244"/>
      <c r="AG32" s="244"/>
      <c r="AH32" s="514"/>
      <c r="AI32" s="58"/>
      <c r="AJ32" s="58"/>
      <c r="AK32" s="46"/>
      <c r="AL32" s="46"/>
      <c r="AM32" s="47"/>
      <c r="AN32" s="47"/>
      <c r="AO32" s="47"/>
      <c r="AP32" s="47"/>
      <c r="AQ32" s="243"/>
      <c r="AR32" s="244"/>
      <c r="AS32" s="244"/>
      <c r="AT32" s="244"/>
      <c r="AU32" s="521"/>
      <c r="AV32" s="239"/>
      <c r="AW32" s="239"/>
      <c r="AX32" s="49"/>
      <c r="AY32" s="49"/>
      <c r="AZ32" s="50"/>
      <c r="BA32" s="50"/>
      <c r="BB32" s="50"/>
      <c r="BC32" s="50"/>
      <c r="BD32" s="243"/>
      <c r="BE32" s="244"/>
      <c r="BF32" s="244"/>
      <c r="BG32" s="246"/>
      <c r="BH32" s="529"/>
    </row>
    <row r="33" spans="1:60" s="52" customFormat="1">
      <c r="A33" s="450">
        <f t="shared" si="8"/>
        <v>23</v>
      </c>
      <c r="B33" s="468"/>
      <c r="C33" s="469"/>
      <c r="D33" s="454"/>
      <c r="E33" s="470"/>
      <c r="F33" s="39"/>
      <c r="G33" s="53"/>
      <c r="H33" s="493"/>
      <c r="I33" s="41"/>
      <c r="J33" s="41"/>
      <c r="K33" s="54"/>
      <c r="L33" s="55"/>
      <c r="M33" s="55"/>
      <c r="N33" s="55"/>
      <c r="O33" s="55"/>
      <c r="P33" s="55"/>
      <c r="Q33" s="243"/>
      <c r="R33" s="244"/>
      <c r="S33" s="244"/>
      <c r="T33" s="244"/>
      <c r="U33" s="504"/>
      <c r="V33" s="43"/>
      <c r="W33" s="43"/>
      <c r="X33" s="56"/>
      <c r="Y33" s="57"/>
      <c r="Z33" s="57"/>
      <c r="AA33" s="57"/>
      <c r="AB33" s="57"/>
      <c r="AC33" s="57"/>
      <c r="AD33" s="243"/>
      <c r="AE33" s="244"/>
      <c r="AF33" s="244"/>
      <c r="AG33" s="244"/>
      <c r="AH33" s="514"/>
      <c r="AI33" s="46"/>
      <c r="AJ33" s="46"/>
      <c r="AK33" s="58"/>
      <c r="AL33" s="47"/>
      <c r="AM33" s="47"/>
      <c r="AN33" s="47"/>
      <c r="AO33" s="47"/>
      <c r="AP33" s="47"/>
      <c r="AQ33" s="243"/>
      <c r="AR33" s="244"/>
      <c r="AS33" s="244"/>
      <c r="AT33" s="244"/>
      <c r="AU33" s="521"/>
      <c r="AV33" s="49"/>
      <c r="AW33" s="49"/>
      <c r="AX33" s="239"/>
      <c r="AY33" s="50"/>
      <c r="AZ33" s="50"/>
      <c r="BA33" s="50"/>
      <c r="BB33" s="50"/>
      <c r="BC33" s="50"/>
      <c r="BD33" s="243"/>
      <c r="BE33" s="244"/>
      <c r="BF33" s="244"/>
      <c r="BG33" s="246"/>
      <c r="BH33" s="529"/>
    </row>
    <row r="34" spans="1:60" s="52" customFormat="1">
      <c r="A34" s="450">
        <f t="shared" si="8"/>
        <v>24</v>
      </c>
      <c r="B34" s="471"/>
      <c r="C34" s="467"/>
      <c r="D34" s="454"/>
      <c r="E34" s="470"/>
      <c r="F34" s="39"/>
      <c r="G34" s="53"/>
      <c r="H34" s="493"/>
      <c r="I34" s="54"/>
      <c r="J34" s="54"/>
      <c r="K34" s="41"/>
      <c r="L34" s="41"/>
      <c r="M34" s="55"/>
      <c r="N34" s="55"/>
      <c r="O34" s="55"/>
      <c r="P34" s="55"/>
      <c r="Q34" s="243"/>
      <c r="R34" s="244"/>
      <c r="S34" s="244"/>
      <c r="T34" s="244"/>
      <c r="U34" s="504"/>
      <c r="V34" s="56"/>
      <c r="W34" s="56"/>
      <c r="X34" s="43"/>
      <c r="Y34" s="43"/>
      <c r="Z34" s="57"/>
      <c r="AA34" s="57"/>
      <c r="AB34" s="57"/>
      <c r="AC34" s="57"/>
      <c r="AD34" s="243"/>
      <c r="AE34" s="244"/>
      <c r="AF34" s="244"/>
      <c r="AG34" s="244"/>
      <c r="AH34" s="514"/>
      <c r="AI34" s="58"/>
      <c r="AJ34" s="58"/>
      <c r="AK34" s="46"/>
      <c r="AL34" s="46"/>
      <c r="AM34" s="47"/>
      <c r="AN34" s="47"/>
      <c r="AO34" s="47"/>
      <c r="AP34" s="47"/>
      <c r="AQ34" s="243"/>
      <c r="AR34" s="244"/>
      <c r="AS34" s="244"/>
      <c r="AT34" s="244"/>
      <c r="AU34" s="521"/>
      <c r="AV34" s="239"/>
      <c r="AW34" s="239"/>
      <c r="AX34" s="49"/>
      <c r="AY34" s="49"/>
      <c r="AZ34" s="50"/>
      <c r="BA34" s="50"/>
      <c r="BB34" s="50"/>
      <c r="BC34" s="50"/>
      <c r="BD34" s="243"/>
      <c r="BE34" s="244"/>
      <c r="BF34" s="244"/>
      <c r="BG34" s="246"/>
      <c r="BH34" s="529"/>
    </row>
    <row r="35" spans="1:60" s="52" customFormat="1">
      <c r="A35" s="450">
        <f t="shared" si="8"/>
        <v>25</v>
      </c>
      <c r="B35" s="468"/>
      <c r="C35" s="467"/>
      <c r="D35" s="454"/>
      <c r="E35" s="472"/>
      <c r="F35" s="39"/>
      <c r="G35" s="53"/>
      <c r="H35" s="493"/>
      <c r="I35" s="54"/>
      <c r="J35" s="54"/>
      <c r="K35" s="41"/>
      <c r="L35" s="41"/>
      <c r="M35" s="55"/>
      <c r="N35" s="55"/>
      <c r="O35" s="55"/>
      <c r="P35" s="55"/>
      <c r="Q35" s="243"/>
      <c r="R35" s="244"/>
      <c r="S35" s="244"/>
      <c r="T35" s="244"/>
      <c r="U35" s="504"/>
      <c r="V35" s="56"/>
      <c r="W35" s="56"/>
      <c r="X35" s="43"/>
      <c r="Y35" s="43"/>
      <c r="Z35" s="57"/>
      <c r="AA35" s="57"/>
      <c r="AB35" s="57"/>
      <c r="AC35" s="57"/>
      <c r="AD35" s="243"/>
      <c r="AE35" s="244"/>
      <c r="AF35" s="244"/>
      <c r="AG35" s="244"/>
      <c r="AH35" s="514"/>
      <c r="AI35" s="58"/>
      <c r="AJ35" s="58"/>
      <c r="AK35" s="46"/>
      <c r="AL35" s="46"/>
      <c r="AM35" s="47"/>
      <c r="AN35" s="47"/>
      <c r="AO35" s="47"/>
      <c r="AP35" s="47"/>
      <c r="AQ35" s="243"/>
      <c r="AR35" s="244"/>
      <c r="AS35" s="244"/>
      <c r="AT35" s="244"/>
      <c r="AU35" s="521"/>
      <c r="AV35" s="239"/>
      <c r="AW35" s="239"/>
      <c r="AX35" s="49"/>
      <c r="AY35" s="49"/>
      <c r="AZ35" s="50"/>
      <c r="BA35" s="50"/>
      <c r="BB35" s="50"/>
      <c r="BC35" s="50"/>
      <c r="BD35" s="243"/>
      <c r="BE35" s="244"/>
      <c r="BF35" s="244"/>
      <c r="BG35" s="246"/>
      <c r="BH35" s="529"/>
    </row>
    <row r="36" spans="1:60" s="52" customFormat="1">
      <c r="A36" s="450">
        <f t="shared" si="8"/>
        <v>26</v>
      </c>
      <c r="B36" s="467"/>
      <c r="C36" s="467"/>
      <c r="D36" s="454"/>
      <c r="E36" s="470"/>
      <c r="F36" s="39"/>
      <c r="G36" s="53"/>
      <c r="H36" s="493"/>
      <c r="I36" s="41"/>
      <c r="J36" s="41"/>
      <c r="K36" s="54"/>
      <c r="L36" s="55"/>
      <c r="M36" s="55"/>
      <c r="N36" s="55"/>
      <c r="O36" s="55"/>
      <c r="P36" s="55"/>
      <c r="Q36" s="243"/>
      <c r="R36" s="244"/>
      <c r="S36" s="244"/>
      <c r="T36" s="244"/>
      <c r="U36" s="504"/>
      <c r="V36" s="43"/>
      <c r="W36" s="43"/>
      <c r="X36" s="56"/>
      <c r="Y36" s="57"/>
      <c r="Z36" s="57"/>
      <c r="AA36" s="57"/>
      <c r="AB36" s="57"/>
      <c r="AC36" s="57"/>
      <c r="AD36" s="243"/>
      <c r="AE36" s="244"/>
      <c r="AF36" s="244"/>
      <c r="AG36" s="244"/>
      <c r="AH36" s="514"/>
      <c r="AI36" s="46"/>
      <c r="AJ36" s="46"/>
      <c r="AK36" s="58"/>
      <c r="AL36" s="47"/>
      <c r="AM36" s="47"/>
      <c r="AN36" s="47"/>
      <c r="AO36" s="47"/>
      <c r="AP36" s="47"/>
      <c r="AQ36" s="243"/>
      <c r="AR36" s="244"/>
      <c r="AS36" s="244"/>
      <c r="AT36" s="244"/>
      <c r="AU36" s="521"/>
      <c r="AV36" s="49"/>
      <c r="AW36" s="49"/>
      <c r="AX36" s="239"/>
      <c r="AY36" s="50"/>
      <c r="AZ36" s="50"/>
      <c r="BA36" s="50"/>
      <c r="BB36" s="50"/>
      <c r="BC36" s="50"/>
      <c r="BD36" s="243"/>
      <c r="BE36" s="244"/>
      <c r="BF36" s="244"/>
      <c r="BG36" s="246"/>
      <c r="BH36" s="529"/>
    </row>
    <row r="37" spans="1:60" s="52" customFormat="1">
      <c r="A37" s="450">
        <f t="shared" si="8"/>
        <v>27</v>
      </c>
      <c r="B37" s="467"/>
      <c r="C37" s="467"/>
      <c r="D37" s="454"/>
      <c r="E37" s="470"/>
      <c r="F37" s="39"/>
      <c r="G37" s="53"/>
      <c r="H37" s="493"/>
      <c r="I37" s="41"/>
      <c r="J37" s="41"/>
      <c r="K37" s="54"/>
      <c r="L37" s="55"/>
      <c r="M37" s="55"/>
      <c r="N37" s="55"/>
      <c r="O37" s="55"/>
      <c r="P37" s="55"/>
      <c r="Q37" s="243"/>
      <c r="R37" s="244"/>
      <c r="S37" s="244"/>
      <c r="T37" s="244"/>
      <c r="U37" s="504"/>
      <c r="V37" s="43"/>
      <c r="W37" s="43"/>
      <c r="X37" s="56"/>
      <c r="Y37" s="57"/>
      <c r="Z37" s="57"/>
      <c r="AA37" s="57"/>
      <c r="AB37" s="57"/>
      <c r="AC37" s="57"/>
      <c r="AD37" s="243"/>
      <c r="AE37" s="244"/>
      <c r="AF37" s="244"/>
      <c r="AG37" s="244"/>
      <c r="AH37" s="514"/>
      <c r="AI37" s="46"/>
      <c r="AJ37" s="46"/>
      <c r="AK37" s="58"/>
      <c r="AL37" s="47"/>
      <c r="AM37" s="47"/>
      <c r="AN37" s="47"/>
      <c r="AO37" s="47"/>
      <c r="AP37" s="47"/>
      <c r="AQ37" s="243"/>
      <c r="AR37" s="244"/>
      <c r="AS37" s="244"/>
      <c r="AT37" s="244"/>
      <c r="AU37" s="521"/>
      <c r="AV37" s="49"/>
      <c r="AW37" s="49"/>
      <c r="AX37" s="239"/>
      <c r="AY37" s="50"/>
      <c r="AZ37" s="50"/>
      <c r="BA37" s="50"/>
      <c r="BB37" s="50"/>
      <c r="BC37" s="50"/>
      <c r="BD37" s="243"/>
      <c r="BE37" s="244"/>
      <c r="BF37" s="244"/>
      <c r="BG37" s="246"/>
      <c r="BH37" s="529"/>
    </row>
    <row r="38" spans="1:60" s="52" customFormat="1">
      <c r="A38" s="450">
        <f t="shared" si="8"/>
        <v>28</v>
      </c>
      <c r="B38" s="470"/>
      <c r="C38" s="467"/>
      <c r="D38" s="473"/>
      <c r="E38" s="470"/>
      <c r="F38" s="38"/>
      <c r="G38" s="53"/>
      <c r="H38" s="494"/>
      <c r="I38" s="41"/>
      <c r="J38" s="41"/>
      <c r="K38" s="40"/>
      <c r="L38" s="42"/>
      <c r="M38" s="55"/>
      <c r="N38" s="55"/>
      <c r="O38" s="42"/>
      <c r="P38" s="42"/>
      <c r="Q38" s="498"/>
      <c r="R38" s="499"/>
      <c r="S38" s="499"/>
      <c r="T38" s="499"/>
      <c r="U38" s="504"/>
      <c r="V38" s="43"/>
      <c r="W38" s="43"/>
      <c r="X38" s="237"/>
      <c r="Y38" s="44"/>
      <c r="Z38" s="57"/>
      <c r="AA38" s="57"/>
      <c r="AB38" s="44"/>
      <c r="AC38" s="44"/>
      <c r="AD38" s="498"/>
      <c r="AE38" s="499"/>
      <c r="AF38" s="499"/>
      <c r="AG38" s="499"/>
      <c r="AH38" s="514"/>
      <c r="AI38" s="46"/>
      <c r="AJ38" s="46"/>
      <c r="AK38" s="45"/>
      <c r="AL38" s="48"/>
      <c r="AM38" s="47"/>
      <c r="AN38" s="47"/>
      <c r="AO38" s="48"/>
      <c r="AP38" s="48"/>
      <c r="AQ38" s="498"/>
      <c r="AR38" s="499"/>
      <c r="AS38" s="499"/>
      <c r="AT38" s="499"/>
      <c r="AU38" s="521"/>
      <c r="AV38" s="49"/>
      <c r="AW38" s="49"/>
      <c r="AX38" s="238"/>
      <c r="AY38" s="51"/>
      <c r="AZ38" s="50"/>
      <c r="BA38" s="50"/>
      <c r="BB38" s="51"/>
      <c r="BC38" s="51"/>
      <c r="BD38" s="498"/>
      <c r="BE38" s="499"/>
      <c r="BF38" s="499"/>
      <c r="BG38" s="524"/>
      <c r="BH38" s="529"/>
    </row>
    <row r="39" spans="1:60" s="52" customFormat="1">
      <c r="A39" s="450">
        <f t="shared" si="8"/>
        <v>29</v>
      </c>
      <c r="B39" s="470"/>
      <c r="C39" s="474"/>
      <c r="D39" s="473"/>
      <c r="E39" s="470"/>
      <c r="F39" s="38"/>
      <c r="G39" s="53"/>
      <c r="H39" s="494"/>
      <c r="I39" s="54"/>
      <c r="J39" s="54"/>
      <c r="K39" s="64"/>
      <c r="L39" s="64"/>
      <c r="M39" s="55"/>
      <c r="N39" s="55"/>
      <c r="O39" s="42"/>
      <c r="P39" s="42"/>
      <c r="Q39" s="498"/>
      <c r="R39" s="499"/>
      <c r="S39" s="499"/>
      <c r="T39" s="499"/>
      <c r="U39" s="504"/>
      <c r="V39" s="56"/>
      <c r="W39" s="56"/>
      <c r="X39" s="65"/>
      <c r="Y39" s="65"/>
      <c r="Z39" s="57"/>
      <c r="AA39" s="57"/>
      <c r="AB39" s="44"/>
      <c r="AC39" s="44"/>
      <c r="AD39" s="498"/>
      <c r="AE39" s="499"/>
      <c r="AF39" s="499"/>
      <c r="AG39" s="499"/>
      <c r="AH39" s="514"/>
      <c r="AI39" s="58"/>
      <c r="AJ39" s="58"/>
      <c r="AK39" s="66"/>
      <c r="AL39" s="66"/>
      <c r="AM39" s="47"/>
      <c r="AN39" s="47"/>
      <c r="AO39" s="48"/>
      <c r="AP39" s="48"/>
      <c r="AQ39" s="498"/>
      <c r="AR39" s="499"/>
      <c r="AS39" s="499"/>
      <c r="AT39" s="499"/>
      <c r="AU39" s="521"/>
      <c r="AV39" s="239"/>
      <c r="AW39" s="239"/>
      <c r="AX39" s="67"/>
      <c r="AY39" s="67"/>
      <c r="AZ39" s="50"/>
      <c r="BA39" s="50"/>
      <c r="BB39" s="51"/>
      <c r="BC39" s="51"/>
      <c r="BD39" s="498"/>
      <c r="BE39" s="499"/>
      <c r="BF39" s="499"/>
      <c r="BG39" s="524"/>
      <c r="BH39" s="529"/>
    </row>
    <row r="40" spans="1:60" s="52" customFormat="1">
      <c r="A40" s="450">
        <f t="shared" si="8"/>
        <v>30</v>
      </c>
      <c r="B40" s="467"/>
      <c r="C40" s="467"/>
      <c r="D40" s="454"/>
      <c r="E40" s="470"/>
      <c r="F40" s="39"/>
      <c r="G40" s="53"/>
      <c r="H40" s="493"/>
      <c r="I40" s="54"/>
      <c r="J40" s="54"/>
      <c r="K40" s="41"/>
      <c r="L40" s="41"/>
      <c r="M40" s="55"/>
      <c r="N40" s="55"/>
      <c r="O40" s="55"/>
      <c r="P40" s="55"/>
      <c r="Q40" s="243"/>
      <c r="R40" s="244"/>
      <c r="S40" s="244"/>
      <c r="T40" s="244"/>
      <c r="U40" s="504"/>
      <c r="V40" s="56"/>
      <c r="W40" s="56"/>
      <c r="X40" s="43"/>
      <c r="Y40" s="43"/>
      <c r="Z40" s="57"/>
      <c r="AA40" s="57"/>
      <c r="AB40" s="57"/>
      <c r="AC40" s="57"/>
      <c r="AD40" s="243"/>
      <c r="AE40" s="244"/>
      <c r="AF40" s="244"/>
      <c r="AG40" s="244"/>
      <c r="AH40" s="514"/>
      <c r="AI40" s="58"/>
      <c r="AJ40" s="58"/>
      <c r="AK40" s="46"/>
      <c r="AL40" s="46"/>
      <c r="AM40" s="47"/>
      <c r="AN40" s="47"/>
      <c r="AO40" s="47"/>
      <c r="AP40" s="47"/>
      <c r="AQ40" s="243"/>
      <c r="AR40" s="244"/>
      <c r="AS40" s="244"/>
      <c r="AT40" s="244"/>
      <c r="AU40" s="521"/>
      <c r="AV40" s="239"/>
      <c r="AW40" s="239"/>
      <c r="AX40" s="49"/>
      <c r="AY40" s="49"/>
      <c r="AZ40" s="50"/>
      <c r="BA40" s="50"/>
      <c r="BB40" s="50"/>
      <c r="BC40" s="50"/>
      <c r="BD40" s="243"/>
      <c r="BE40" s="244"/>
      <c r="BF40" s="244"/>
      <c r="BG40" s="246"/>
      <c r="BH40" s="529"/>
    </row>
    <row r="41" spans="1:60" s="52" customFormat="1">
      <c r="A41" s="450">
        <f t="shared" si="8"/>
        <v>31</v>
      </c>
      <c r="B41" s="469"/>
      <c r="C41" s="467"/>
      <c r="D41" s="454"/>
      <c r="E41" s="470"/>
      <c r="F41" s="39"/>
      <c r="G41" s="53"/>
      <c r="H41" s="493"/>
      <c r="I41" s="54"/>
      <c r="J41" s="54"/>
      <c r="K41" s="41"/>
      <c r="L41" s="41"/>
      <c r="M41" s="55"/>
      <c r="N41" s="55"/>
      <c r="O41" s="55"/>
      <c r="P41" s="55"/>
      <c r="Q41" s="243"/>
      <c r="R41" s="244"/>
      <c r="S41" s="244"/>
      <c r="T41" s="244"/>
      <c r="U41" s="504"/>
      <c r="V41" s="56"/>
      <c r="W41" s="56"/>
      <c r="X41" s="43"/>
      <c r="Y41" s="43"/>
      <c r="Z41" s="57"/>
      <c r="AA41" s="57"/>
      <c r="AB41" s="57"/>
      <c r="AC41" s="57"/>
      <c r="AD41" s="243"/>
      <c r="AE41" s="244"/>
      <c r="AF41" s="244"/>
      <c r="AG41" s="244"/>
      <c r="AH41" s="514"/>
      <c r="AI41" s="58"/>
      <c r="AJ41" s="58"/>
      <c r="AK41" s="46"/>
      <c r="AL41" s="46"/>
      <c r="AM41" s="47"/>
      <c r="AN41" s="47"/>
      <c r="AO41" s="47"/>
      <c r="AP41" s="47"/>
      <c r="AQ41" s="243"/>
      <c r="AR41" s="244"/>
      <c r="AS41" s="244"/>
      <c r="AT41" s="244"/>
      <c r="AU41" s="521"/>
      <c r="AV41" s="239"/>
      <c r="AW41" s="239"/>
      <c r="AX41" s="49"/>
      <c r="AY41" s="49"/>
      <c r="AZ41" s="50"/>
      <c r="BA41" s="50"/>
      <c r="BB41" s="50"/>
      <c r="BC41" s="50"/>
      <c r="BD41" s="243"/>
      <c r="BE41" s="244"/>
      <c r="BF41" s="244"/>
      <c r="BG41" s="246"/>
      <c r="BH41" s="529"/>
    </row>
    <row r="42" spans="1:60" s="52" customFormat="1">
      <c r="A42" s="450">
        <f t="shared" si="8"/>
        <v>32</v>
      </c>
      <c r="B42" s="467"/>
      <c r="C42" s="467"/>
      <c r="D42" s="454"/>
      <c r="E42" s="470"/>
      <c r="F42" s="39"/>
      <c r="G42" s="53"/>
      <c r="H42" s="493"/>
      <c r="I42" s="41"/>
      <c r="J42" s="41"/>
      <c r="K42" s="54"/>
      <c r="L42" s="55"/>
      <c r="M42" s="55"/>
      <c r="N42" s="55"/>
      <c r="O42" s="55"/>
      <c r="P42" s="55"/>
      <c r="Q42" s="243"/>
      <c r="R42" s="244"/>
      <c r="S42" s="244"/>
      <c r="T42" s="244"/>
      <c r="U42" s="504"/>
      <c r="V42" s="43"/>
      <c r="W42" s="43"/>
      <c r="X42" s="56"/>
      <c r="Y42" s="57"/>
      <c r="Z42" s="57"/>
      <c r="AA42" s="57"/>
      <c r="AB42" s="57"/>
      <c r="AC42" s="57"/>
      <c r="AD42" s="243"/>
      <c r="AE42" s="244"/>
      <c r="AF42" s="244"/>
      <c r="AG42" s="244"/>
      <c r="AH42" s="514"/>
      <c r="AI42" s="46"/>
      <c r="AJ42" s="46"/>
      <c r="AK42" s="58"/>
      <c r="AL42" s="47"/>
      <c r="AM42" s="47"/>
      <c r="AN42" s="47"/>
      <c r="AO42" s="47"/>
      <c r="AP42" s="47"/>
      <c r="AQ42" s="243"/>
      <c r="AR42" s="244"/>
      <c r="AS42" s="244"/>
      <c r="AT42" s="244"/>
      <c r="AU42" s="521"/>
      <c r="AV42" s="49"/>
      <c r="AW42" s="49"/>
      <c r="AX42" s="239"/>
      <c r="AY42" s="50"/>
      <c r="AZ42" s="50"/>
      <c r="BA42" s="50"/>
      <c r="BB42" s="50"/>
      <c r="BC42" s="50"/>
      <c r="BD42" s="243"/>
      <c r="BE42" s="244"/>
      <c r="BF42" s="244"/>
      <c r="BG42" s="246"/>
      <c r="BH42" s="529"/>
    </row>
    <row r="43" spans="1:60" s="52" customFormat="1">
      <c r="A43" s="450">
        <f t="shared" si="8"/>
        <v>33</v>
      </c>
      <c r="B43" s="467"/>
      <c r="C43" s="467"/>
      <c r="D43" s="454"/>
      <c r="E43" s="470"/>
      <c r="F43" s="39"/>
      <c r="G43" s="53"/>
      <c r="H43" s="493"/>
      <c r="I43" s="41"/>
      <c r="J43" s="41"/>
      <c r="K43" s="54"/>
      <c r="L43" s="55"/>
      <c r="M43" s="55"/>
      <c r="N43" s="55"/>
      <c r="O43" s="55"/>
      <c r="P43" s="55"/>
      <c r="Q43" s="243"/>
      <c r="R43" s="244"/>
      <c r="S43" s="244"/>
      <c r="T43" s="244"/>
      <c r="U43" s="504"/>
      <c r="V43" s="43"/>
      <c r="W43" s="43"/>
      <c r="X43" s="56"/>
      <c r="Y43" s="57"/>
      <c r="Z43" s="57"/>
      <c r="AA43" s="57"/>
      <c r="AB43" s="57"/>
      <c r="AC43" s="57"/>
      <c r="AD43" s="243"/>
      <c r="AE43" s="244"/>
      <c r="AF43" s="244"/>
      <c r="AG43" s="244"/>
      <c r="AH43" s="514"/>
      <c r="AI43" s="46"/>
      <c r="AJ43" s="46"/>
      <c r="AK43" s="58"/>
      <c r="AL43" s="47"/>
      <c r="AM43" s="47"/>
      <c r="AN43" s="47"/>
      <c r="AO43" s="47"/>
      <c r="AP43" s="47"/>
      <c r="AQ43" s="243"/>
      <c r="AR43" s="244"/>
      <c r="AS43" s="244"/>
      <c r="AT43" s="244"/>
      <c r="AU43" s="521"/>
      <c r="AV43" s="49"/>
      <c r="AW43" s="49"/>
      <c r="AX43" s="239"/>
      <c r="AY43" s="50"/>
      <c r="AZ43" s="50"/>
      <c r="BA43" s="50"/>
      <c r="BB43" s="50"/>
      <c r="BC43" s="50"/>
      <c r="BD43" s="243"/>
      <c r="BE43" s="244"/>
      <c r="BF43" s="244"/>
      <c r="BG43" s="246"/>
      <c r="BH43" s="529"/>
    </row>
    <row r="44" spans="1:60" s="52" customFormat="1">
      <c r="A44" s="450">
        <f t="shared" si="8"/>
        <v>34</v>
      </c>
      <c r="B44" s="469"/>
      <c r="C44" s="467"/>
      <c r="D44" s="454"/>
      <c r="E44" s="470"/>
      <c r="F44" s="39"/>
      <c r="G44" s="53"/>
      <c r="H44" s="493"/>
      <c r="I44" s="54"/>
      <c r="J44" s="54"/>
      <c r="K44" s="41"/>
      <c r="L44" s="41"/>
      <c r="M44" s="55"/>
      <c r="N44" s="55"/>
      <c r="O44" s="55"/>
      <c r="P44" s="55"/>
      <c r="Q44" s="243"/>
      <c r="R44" s="244"/>
      <c r="S44" s="244"/>
      <c r="T44" s="244"/>
      <c r="U44" s="504"/>
      <c r="V44" s="56"/>
      <c r="W44" s="56"/>
      <c r="X44" s="43"/>
      <c r="Y44" s="43"/>
      <c r="Z44" s="57"/>
      <c r="AA44" s="57"/>
      <c r="AB44" s="57"/>
      <c r="AC44" s="57"/>
      <c r="AD44" s="243"/>
      <c r="AE44" s="244"/>
      <c r="AF44" s="244"/>
      <c r="AG44" s="244"/>
      <c r="AH44" s="514"/>
      <c r="AI44" s="58"/>
      <c r="AJ44" s="58"/>
      <c r="AK44" s="46"/>
      <c r="AL44" s="46"/>
      <c r="AM44" s="47"/>
      <c r="AN44" s="47"/>
      <c r="AO44" s="47"/>
      <c r="AP44" s="47"/>
      <c r="AQ44" s="243"/>
      <c r="AR44" s="244"/>
      <c r="AS44" s="244"/>
      <c r="AT44" s="244"/>
      <c r="AU44" s="521"/>
      <c r="AV44" s="239"/>
      <c r="AW44" s="239"/>
      <c r="AX44" s="49"/>
      <c r="AY44" s="49"/>
      <c r="AZ44" s="50"/>
      <c r="BA44" s="50"/>
      <c r="BB44" s="50"/>
      <c r="BC44" s="50"/>
      <c r="BD44" s="243"/>
      <c r="BE44" s="244"/>
      <c r="BF44" s="244"/>
      <c r="BG44" s="246"/>
      <c r="BH44" s="529"/>
    </row>
    <row r="45" spans="1:60" s="52" customFormat="1">
      <c r="A45" s="450">
        <f t="shared" si="8"/>
        <v>35</v>
      </c>
      <c r="B45" s="467"/>
      <c r="C45" s="467"/>
      <c r="D45" s="454"/>
      <c r="E45" s="470"/>
      <c r="F45" s="39"/>
      <c r="G45" s="53"/>
      <c r="H45" s="493"/>
      <c r="I45" s="59"/>
      <c r="J45" s="41"/>
      <c r="K45" s="54"/>
      <c r="L45" s="55"/>
      <c r="M45" s="55"/>
      <c r="N45" s="55"/>
      <c r="O45" s="55"/>
      <c r="P45" s="55"/>
      <c r="Q45" s="243"/>
      <c r="R45" s="244"/>
      <c r="S45" s="244"/>
      <c r="T45" s="244"/>
      <c r="U45" s="504"/>
      <c r="V45" s="60"/>
      <c r="W45" s="43"/>
      <c r="X45" s="56"/>
      <c r="Y45" s="57"/>
      <c r="Z45" s="57"/>
      <c r="AA45" s="57"/>
      <c r="AB45" s="57"/>
      <c r="AC45" s="57"/>
      <c r="AD45" s="243"/>
      <c r="AE45" s="244"/>
      <c r="AF45" s="244"/>
      <c r="AG45" s="244"/>
      <c r="AH45" s="514"/>
      <c r="AI45" s="61"/>
      <c r="AJ45" s="46"/>
      <c r="AK45" s="58"/>
      <c r="AL45" s="47"/>
      <c r="AM45" s="47"/>
      <c r="AN45" s="47"/>
      <c r="AO45" s="47"/>
      <c r="AP45" s="47"/>
      <c r="AQ45" s="243"/>
      <c r="AR45" s="244"/>
      <c r="AS45" s="244"/>
      <c r="AT45" s="244"/>
      <c r="AU45" s="521"/>
      <c r="AV45" s="62"/>
      <c r="AW45" s="49"/>
      <c r="AX45" s="239"/>
      <c r="AY45" s="50"/>
      <c r="AZ45" s="50"/>
      <c r="BA45" s="50"/>
      <c r="BB45" s="50"/>
      <c r="BC45" s="50"/>
      <c r="BD45" s="243"/>
      <c r="BE45" s="244"/>
      <c r="BF45" s="244"/>
      <c r="BG45" s="246"/>
      <c r="BH45" s="529"/>
    </row>
    <row r="46" spans="1:60" s="52" customFormat="1">
      <c r="A46" s="450">
        <f t="shared" si="8"/>
        <v>36</v>
      </c>
      <c r="B46" s="467"/>
      <c r="C46" s="467"/>
      <c r="D46" s="454"/>
      <c r="E46" s="470"/>
      <c r="F46" s="39"/>
      <c r="G46" s="53"/>
      <c r="H46" s="493"/>
      <c r="I46" s="54"/>
      <c r="J46" s="54"/>
      <c r="K46" s="41"/>
      <c r="L46" s="41"/>
      <c r="M46" s="55"/>
      <c r="N46" s="55"/>
      <c r="O46" s="55"/>
      <c r="P46" s="55"/>
      <c r="Q46" s="243"/>
      <c r="R46" s="244"/>
      <c r="S46" s="244"/>
      <c r="T46" s="244"/>
      <c r="U46" s="504"/>
      <c r="V46" s="56"/>
      <c r="W46" s="56"/>
      <c r="X46" s="43"/>
      <c r="Y46" s="43"/>
      <c r="Z46" s="57"/>
      <c r="AA46" s="57"/>
      <c r="AB46" s="57"/>
      <c r="AC46" s="57"/>
      <c r="AD46" s="243"/>
      <c r="AE46" s="244"/>
      <c r="AF46" s="244"/>
      <c r="AG46" s="244"/>
      <c r="AH46" s="514"/>
      <c r="AI46" s="58"/>
      <c r="AJ46" s="58"/>
      <c r="AK46" s="46"/>
      <c r="AL46" s="46"/>
      <c r="AM46" s="47"/>
      <c r="AN46" s="47"/>
      <c r="AO46" s="47"/>
      <c r="AP46" s="47"/>
      <c r="AQ46" s="243"/>
      <c r="AR46" s="244"/>
      <c r="AS46" s="244"/>
      <c r="AT46" s="244"/>
      <c r="AU46" s="521"/>
      <c r="AV46" s="239"/>
      <c r="AW46" s="239"/>
      <c r="AX46" s="49"/>
      <c r="AY46" s="49"/>
      <c r="AZ46" s="50"/>
      <c r="BA46" s="50"/>
      <c r="BB46" s="50"/>
      <c r="BC46" s="50"/>
      <c r="BD46" s="243"/>
      <c r="BE46" s="244"/>
      <c r="BF46" s="244"/>
      <c r="BG46" s="246"/>
      <c r="BH46" s="529"/>
    </row>
    <row r="47" spans="1:60" s="52" customFormat="1">
      <c r="A47" s="450">
        <f t="shared" si="8"/>
        <v>37</v>
      </c>
      <c r="B47" s="467"/>
      <c r="C47" s="467"/>
      <c r="D47" s="454"/>
      <c r="E47" s="470"/>
      <c r="F47" s="39"/>
      <c r="G47" s="53"/>
      <c r="H47" s="493"/>
      <c r="I47" s="41"/>
      <c r="J47" s="41"/>
      <c r="K47" s="54"/>
      <c r="L47" s="55"/>
      <c r="M47" s="55"/>
      <c r="N47" s="55"/>
      <c r="O47" s="55"/>
      <c r="P47" s="55"/>
      <c r="Q47" s="243"/>
      <c r="R47" s="244"/>
      <c r="S47" s="244"/>
      <c r="T47" s="244"/>
      <c r="U47" s="504"/>
      <c r="V47" s="43"/>
      <c r="W47" s="43"/>
      <c r="X47" s="56"/>
      <c r="Y47" s="57"/>
      <c r="Z47" s="57"/>
      <c r="AA47" s="57"/>
      <c r="AB47" s="57"/>
      <c r="AC47" s="57"/>
      <c r="AD47" s="243"/>
      <c r="AE47" s="244"/>
      <c r="AF47" s="244"/>
      <c r="AG47" s="244"/>
      <c r="AH47" s="514"/>
      <c r="AI47" s="46"/>
      <c r="AJ47" s="46"/>
      <c r="AK47" s="58"/>
      <c r="AL47" s="47"/>
      <c r="AM47" s="47"/>
      <c r="AN47" s="47"/>
      <c r="AO47" s="47"/>
      <c r="AP47" s="47"/>
      <c r="AQ47" s="243"/>
      <c r="AR47" s="244"/>
      <c r="AS47" s="244"/>
      <c r="AT47" s="244"/>
      <c r="AU47" s="521"/>
      <c r="AV47" s="49"/>
      <c r="AW47" s="49"/>
      <c r="AX47" s="239"/>
      <c r="AY47" s="50"/>
      <c r="AZ47" s="50"/>
      <c r="BA47" s="50"/>
      <c r="BB47" s="50"/>
      <c r="BC47" s="50"/>
      <c r="BD47" s="243"/>
      <c r="BE47" s="244"/>
      <c r="BF47" s="244"/>
      <c r="BG47" s="246"/>
      <c r="BH47" s="529"/>
    </row>
    <row r="48" spans="1:60" s="52" customFormat="1">
      <c r="A48" s="450">
        <f t="shared" si="8"/>
        <v>38</v>
      </c>
      <c r="B48" s="467"/>
      <c r="C48" s="467"/>
      <c r="D48" s="454"/>
      <c r="E48" s="470"/>
      <c r="F48" s="39"/>
      <c r="G48" s="53"/>
      <c r="H48" s="493"/>
      <c r="I48" s="54"/>
      <c r="J48" s="54"/>
      <c r="K48" s="41"/>
      <c r="L48" s="41"/>
      <c r="M48" s="55"/>
      <c r="N48" s="55"/>
      <c r="O48" s="55"/>
      <c r="P48" s="55"/>
      <c r="Q48" s="243"/>
      <c r="R48" s="244"/>
      <c r="S48" s="244"/>
      <c r="T48" s="244"/>
      <c r="U48" s="504"/>
      <c r="V48" s="56"/>
      <c r="W48" s="56"/>
      <c r="X48" s="43"/>
      <c r="Y48" s="43"/>
      <c r="Z48" s="57"/>
      <c r="AA48" s="57"/>
      <c r="AB48" s="57"/>
      <c r="AC48" s="57"/>
      <c r="AD48" s="243"/>
      <c r="AE48" s="244"/>
      <c r="AF48" s="244"/>
      <c r="AG48" s="244"/>
      <c r="AH48" s="514"/>
      <c r="AI48" s="58"/>
      <c r="AJ48" s="58"/>
      <c r="AK48" s="46"/>
      <c r="AL48" s="46"/>
      <c r="AM48" s="47"/>
      <c r="AN48" s="47"/>
      <c r="AO48" s="47"/>
      <c r="AP48" s="47"/>
      <c r="AQ48" s="243"/>
      <c r="AR48" s="244"/>
      <c r="AS48" s="244"/>
      <c r="AT48" s="244"/>
      <c r="AU48" s="521"/>
      <c r="AV48" s="239"/>
      <c r="AW48" s="239"/>
      <c r="AX48" s="49"/>
      <c r="AY48" s="49"/>
      <c r="AZ48" s="50"/>
      <c r="BA48" s="50"/>
      <c r="BB48" s="50"/>
      <c r="BC48" s="50"/>
      <c r="BD48" s="243"/>
      <c r="BE48" s="244"/>
      <c r="BF48" s="244"/>
      <c r="BG48" s="246"/>
      <c r="BH48" s="529"/>
    </row>
    <row r="49" spans="1:60" s="52" customFormat="1">
      <c r="A49" s="450">
        <f t="shared" si="8"/>
        <v>39</v>
      </c>
      <c r="B49" s="467"/>
      <c r="C49" s="467"/>
      <c r="D49" s="454"/>
      <c r="E49" s="470"/>
      <c r="F49" s="39"/>
      <c r="G49" s="53"/>
      <c r="H49" s="493"/>
      <c r="I49" s="54"/>
      <c r="J49" s="54"/>
      <c r="K49" s="41"/>
      <c r="L49" s="41"/>
      <c r="M49" s="55"/>
      <c r="N49" s="55"/>
      <c r="O49" s="55"/>
      <c r="P49" s="55"/>
      <c r="Q49" s="243"/>
      <c r="R49" s="244"/>
      <c r="S49" s="244"/>
      <c r="T49" s="244"/>
      <c r="U49" s="504"/>
      <c r="V49" s="56"/>
      <c r="W49" s="56"/>
      <c r="X49" s="43"/>
      <c r="Y49" s="43"/>
      <c r="Z49" s="57"/>
      <c r="AA49" s="57"/>
      <c r="AB49" s="57"/>
      <c r="AC49" s="57"/>
      <c r="AD49" s="243"/>
      <c r="AE49" s="244"/>
      <c r="AF49" s="244"/>
      <c r="AG49" s="244"/>
      <c r="AH49" s="514"/>
      <c r="AI49" s="58"/>
      <c r="AJ49" s="58"/>
      <c r="AK49" s="46"/>
      <c r="AL49" s="46"/>
      <c r="AM49" s="47"/>
      <c r="AN49" s="47"/>
      <c r="AO49" s="47"/>
      <c r="AP49" s="47"/>
      <c r="AQ49" s="243"/>
      <c r="AR49" s="244"/>
      <c r="AS49" s="244"/>
      <c r="AT49" s="244"/>
      <c r="AU49" s="521"/>
      <c r="AV49" s="239"/>
      <c r="AW49" s="239"/>
      <c r="AX49" s="49"/>
      <c r="AY49" s="49"/>
      <c r="AZ49" s="50"/>
      <c r="BA49" s="50"/>
      <c r="BB49" s="50"/>
      <c r="BC49" s="50"/>
      <c r="BD49" s="243"/>
      <c r="BE49" s="244"/>
      <c r="BF49" s="244"/>
      <c r="BG49" s="246"/>
      <c r="BH49" s="529"/>
    </row>
    <row r="50" spans="1:60" s="52" customFormat="1">
      <c r="A50" s="450">
        <f t="shared" si="8"/>
        <v>40</v>
      </c>
      <c r="B50" s="467"/>
      <c r="C50" s="467"/>
      <c r="D50" s="454"/>
      <c r="E50" s="470"/>
      <c r="F50" s="39"/>
      <c r="G50" s="53"/>
      <c r="H50" s="493"/>
      <c r="I50" s="54"/>
      <c r="J50" s="54"/>
      <c r="K50" s="41"/>
      <c r="L50" s="41"/>
      <c r="M50" s="55"/>
      <c r="N50" s="55"/>
      <c r="O50" s="55"/>
      <c r="P50" s="55"/>
      <c r="Q50" s="243"/>
      <c r="R50" s="244"/>
      <c r="S50" s="244"/>
      <c r="T50" s="244"/>
      <c r="U50" s="504"/>
      <c r="V50" s="56"/>
      <c r="W50" s="56"/>
      <c r="X50" s="43"/>
      <c r="Y50" s="43"/>
      <c r="Z50" s="57"/>
      <c r="AA50" s="57"/>
      <c r="AB50" s="57"/>
      <c r="AC50" s="57"/>
      <c r="AD50" s="243"/>
      <c r="AE50" s="244"/>
      <c r="AF50" s="244"/>
      <c r="AG50" s="244"/>
      <c r="AH50" s="514"/>
      <c r="AI50" s="58"/>
      <c r="AJ50" s="58"/>
      <c r="AK50" s="46"/>
      <c r="AL50" s="46"/>
      <c r="AM50" s="47"/>
      <c r="AN50" s="47"/>
      <c r="AO50" s="47"/>
      <c r="AP50" s="47"/>
      <c r="AQ50" s="243"/>
      <c r="AR50" s="244"/>
      <c r="AS50" s="244"/>
      <c r="AT50" s="244"/>
      <c r="AU50" s="521"/>
      <c r="AV50" s="239"/>
      <c r="AW50" s="239"/>
      <c r="AX50" s="49"/>
      <c r="AY50" s="49"/>
      <c r="AZ50" s="50"/>
      <c r="BA50" s="50"/>
      <c r="BB50" s="50"/>
      <c r="BC50" s="50"/>
      <c r="BD50" s="243"/>
      <c r="BE50" s="244"/>
      <c r="BF50" s="244"/>
      <c r="BG50" s="246"/>
      <c r="BH50" s="529"/>
    </row>
    <row r="51" spans="1:60" s="52" customFormat="1">
      <c r="A51" s="450">
        <f t="shared" si="8"/>
        <v>41</v>
      </c>
      <c r="B51" s="467"/>
      <c r="C51" s="467"/>
      <c r="D51" s="454"/>
      <c r="E51" s="470"/>
      <c r="F51" s="39"/>
      <c r="G51" s="53"/>
      <c r="H51" s="493"/>
      <c r="I51" s="54"/>
      <c r="J51" s="54"/>
      <c r="K51" s="41"/>
      <c r="L51" s="41"/>
      <c r="M51" s="55"/>
      <c r="N51" s="55"/>
      <c r="O51" s="55"/>
      <c r="P51" s="55"/>
      <c r="Q51" s="243"/>
      <c r="R51" s="244"/>
      <c r="S51" s="244"/>
      <c r="T51" s="244"/>
      <c r="U51" s="504"/>
      <c r="V51" s="56"/>
      <c r="W51" s="56"/>
      <c r="X51" s="43"/>
      <c r="Y51" s="43"/>
      <c r="Z51" s="57"/>
      <c r="AA51" s="57"/>
      <c r="AB51" s="57"/>
      <c r="AC51" s="57"/>
      <c r="AD51" s="243"/>
      <c r="AE51" s="244"/>
      <c r="AF51" s="244"/>
      <c r="AG51" s="244"/>
      <c r="AH51" s="514"/>
      <c r="AI51" s="58"/>
      <c r="AJ51" s="58"/>
      <c r="AK51" s="46"/>
      <c r="AL51" s="46"/>
      <c r="AM51" s="47"/>
      <c r="AN51" s="47"/>
      <c r="AO51" s="47"/>
      <c r="AP51" s="47"/>
      <c r="AQ51" s="243"/>
      <c r="AR51" s="244"/>
      <c r="AS51" s="244"/>
      <c r="AT51" s="244"/>
      <c r="AU51" s="521"/>
      <c r="AV51" s="239"/>
      <c r="AW51" s="239"/>
      <c r="AX51" s="49"/>
      <c r="AY51" s="49"/>
      <c r="AZ51" s="50"/>
      <c r="BA51" s="50"/>
      <c r="BB51" s="50"/>
      <c r="BC51" s="50"/>
      <c r="BD51" s="243"/>
      <c r="BE51" s="244"/>
      <c r="BF51" s="244"/>
      <c r="BG51" s="246"/>
      <c r="BH51" s="529"/>
    </row>
    <row r="52" spans="1:60" s="52" customFormat="1">
      <c r="A52" s="450">
        <f t="shared" si="8"/>
        <v>42</v>
      </c>
      <c r="B52" s="467"/>
      <c r="C52" s="467"/>
      <c r="D52" s="454"/>
      <c r="E52" s="470"/>
      <c r="F52" s="39"/>
      <c r="G52" s="53"/>
      <c r="H52" s="493"/>
      <c r="I52" s="41"/>
      <c r="J52" s="41"/>
      <c r="K52" s="54"/>
      <c r="L52" s="55"/>
      <c r="M52" s="55"/>
      <c r="N52" s="55"/>
      <c r="O52" s="55"/>
      <c r="P52" s="55"/>
      <c r="Q52" s="243"/>
      <c r="R52" s="244"/>
      <c r="S52" s="244"/>
      <c r="T52" s="244"/>
      <c r="U52" s="504"/>
      <c r="V52" s="43"/>
      <c r="W52" s="43"/>
      <c r="X52" s="56"/>
      <c r="Y52" s="57"/>
      <c r="Z52" s="57"/>
      <c r="AA52" s="57"/>
      <c r="AB52" s="57"/>
      <c r="AC52" s="57"/>
      <c r="AD52" s="243"/>
      <c r="AE52" s="244"/>
      <c r="AF52" s="244"/>
      <c r="AG52" s="244"/>
      <c r="AH52" s="514"/>
      <c r="AI52" s="46"/>
      <c r="AJ52" s="46"/>
      <c r="AK52" s="58"/>
      <c r="AL52" s="47"/>
      <c r="AM52" s="47"/>
      <c r="AN52" s="47"/>
      <c r="AO52" s="47"/>
      <c r="AP52" s="47"/>
      <c r="AQ52" s="243"/>
      <c r="AR52" s="244"/>
      <c r="AS52" s="244"/>
      <c r="AT52" s="244"/>
      <c r="AU52" s="521"/>
      <c r="AV52" s="49"/>
      <c r="AW52" s="49"/>
      <c r="AX52" s="239"/>
      <c r="AY52" s="50"/>
      <c r="AZ52" s="50"/>
      <c r="BA52" s="50"/>
      <c r="BB52" s="50"/>
      <c r="BC52" s="50"/>
      <c r="BD52" s="243"/>
      <c r="BE52" s="244"/>
      <c r="BF52" s="244"/>
      <c r="BG52" s="246"/>
      <c r="BH52" s="529"/>
    </row>
    <row r="53" spans="1:60" s="52" customFormat="1">
      <c r="A53" s="450">
        <f t="shared" si="8"/>
        <v>43</v>
      </c>
      <c r="B53" s="467"/>
      <c r="C53" s="467"/>
      <c r="D53" s="454"/>
      <c r="E53" s="470"/>
      <c r="F53" s="39"/>
      <c r="G53" s="53"/>
      <c r="H53" s="493"/>
      <c r="I53" s="54"/>
      <c r="J53" s="54"/>
      <c r="K53" s="41"/>
      <c r="L53" s="41"/>
      <c r="M53" s="55"/>
      <c r="N53" s="55"/>
      <c r="O53" s="55"/>
      <c r="P53" s="55"/>
      <c r="Q53" s="243"/>
      <c r="R53" s="244"/>
      <c r="S53" s="244"/>
      <c r="T53" s="244"/>
      <c r="U53" s="504"/>
      <c r="V53" s="56"/>
      <c r="W53" s="56"/>
      <c r="X53" s="43"/>
      <c r="Y53" s="43"/>
      <c r="Z53" s="57"/>
      <c r="AA53" s="57"/>
      <c r="AB53" s="57"/>
      <c r="AC53" s="57"/>
      <c r="AD53" s="243"/>
      <c r="AE53" s="244"/>
      <c r="AF53" s="244"/>
      <c r="AG53" s="244"/>
      <c r="AH53" s="514"/>
      <c r="AI53" s="58"/>
      <c r="AJ53" s="58"/>
      <c r="AK53" s="46"/>
      <c r="AL53" s="46"/>
      <c r="AM53" s="47"/>
      <c r="AN53" s="47"/>
      <c r="AO53" s="47"/>
      <c r="AP53" s="47"/>
      <c r="AQ53" s="243"/>
      <c r="AR53" s="244"/>
      <c r="AS53" s="244"/>
      <c r="AT53" s="244"/>
      <c r="AU53" s="521"/>
      <c r="AV53" s="239"/>
      <c r="AW53" s="239"/>
      <c r="AX53" s="49"/>
      <c r="AY53" s="49"/>
      <c r="AZ53" s="50"/>
      <c r="BA53" s="50"/>
      <c r="BB53" s="50"/>
      <c r="BC53" s="50"/>
      <c r="BD53" s="243"/>
      <c r="BE53" s="244"/>
      <c r="BF53" s="244"/>
      <c r="BG53" s="246"/>
      <c r="BH53" s="529"/>
    </row>
    <row r="54" spans="1:60" s="52" customFormat="1">
      <c r="A54" s="450">
        <f t="shared" si="8"/>
        <v>44</v>
      </c>
      <c r="B54" s="467"/>
      <c r="C54" s="467"/>
      <c r="D54" s="454"/>
      <c r="E54" s="470"/>
      <c r="F54" s="39"/>
      <c r="G54" s="53"/>
      <c r="H54" s="493"/>
      <c r="I54" s="54"/>
      <c r="J54" s="54"/>
      <c r="K54" s="41"/>
      <c r="L54" s="41"/>
      <c r="M54" s="55"/>
      <c r="N54" s="55"/>
      <c r="O54" s="55"/>
      <c r="P54" s="55"/>
      <c r="Q54" s="243"/>
      <c r="R54" s="244"/>
      <c r="S54" s="244"/>
      <c r="T54" s="244"/>
      <c r="U54" s="504"/>
      <c r="V54" s="56"/>
      <c r="W54" s="56"/>
      <c r="X54" s="43"/>
      <c r="Y54" s="43"/>
      <c r="Z54" s="57"/>
      <c r="AA54" s="57"/>
      <c r="AB54" s="57"/>
      <c r="AC54" s="57"/>
      <c r="AD54" s="243"/>
      <c r="AE54" s="244"/>
      <c r="AF54" s="244"/>
      <c r="AG54" s="244"/>
      <c r="AH54" s="514"/>
      <c r="AI54" s="58"/>
      <c r="AJ54" s="58"/>
      <c r="AK54" s="46"/>
      <c r="AL54" s="46"/>
      <c r="AM54" s="47"/>
      <c r="AN54" s="47"/>
      <c r="AO54" s="47"/>
      <c r="AP54" s="47"/>
      <c r="AQ54" s="243"/>
      <c r="AR54" s="244"/>
      <c r="AS54" s="244"/>
      <c r="AT54" s="244"/>
      <c r="AU54" s="521"/>
      <c r="AV54" s="239"/>
      <c r="AW54" s="239"/>
      <c r="AX54" s="49"/>
      <c r="AY54" s="49"/>
      <c r="AZ54" s="50"/>
      <c r="BA54" s="50"/>
      <c r="BB54" s="50"/>
      <c r="BC54" s="50"/>
      <c r="BD54" s="243"/>
      <c r="BE54" s="244"/>
      <c r="BF54" s="244"/>
      <c r="BG54" s="246"/>
      <c r="BH54" s="529"/>
    </row>
    <row r="55" spans="1:60" s="52" customFormat="1">
      <c r="A55" s="450">
        <f t="shared" si="8"/>
        <v>45</v>
      </c>
      <c r="B55" s="467"/>
      <c r="C55" s="467"/>
      <c r="D55" s="454"/>
      <c r="E55" s="470"/>
      <c r="F55" s="39"/>
      <c r="G55" s="53"/>
      <c r="H55" s="493"/>
      <c r="I55" s="54"/>
      <c r="J55" s="54"/>
      <c r="K55" s="41"/>
      <c r="L55" s="41"/>
      <c r="M55" s="55"/>
      <c r="N55" s="55"/>
      <c r="O55" s="55"/>
      <c r="P55" s="55"/>
      <c r="Q55" s="243"/>
      <c r="R55" s="244"/>
      <c r="S55" s="244"/>
      <c r="T55" s="244"/>
      <c r="U55" s="504"/>
      <c r="V55" s="56"/>
      <c r="W55" s="56"/>
      <c r="X55" s="43"/>
      <c r="Y55" s="43"/>
      <c r="Z55" s="57"/>
      <c r="AA55" s="57"/>
      <c r="AB55" s="57"/>
      <c r="AC55" s="57"/>
      <c r="AD55" s="243"/>
      <c r="AE55" s="244"/>
      <c r="AF55" s="244"/>
      <c r="AG55" s="244"/>
      <c r="AH55" s="514"/>
      <c r="AI55" s="58"/>
      <c r="AJ55" s="58"/>
      <c r="AK55" s="46"/>
      <c r="AL55" s="46"/>
      <c r="AM55" s="47"/>
      <c r="AN55" s="47"/>
      <c r="AO55" s="47"/>
      <c r="AP55" s="47"/>
      <c r="AQ55" s="243"/>
      <c r="AR55" s="244"/>
      <c r="AS55" s="244"/>
      <c r="AT55" s="244"/>
      <c r="AU55" s="521"/>
      <c r="AV55" s="239"/>
      <c r="AW55" s="239"/>
      <c r="AX55" s="49"/>
      <c r="AY55" s="49"/>
      <c r="AZ55" s="50"/>
      <c r="BA55" s="50"/>
      <c r="BB55" s="50"/>
      <c r="BC55" s="50"/>
      <c r="BD55" s="243"/>
      <c r="BE55" s="244"/>
      <c r="BF55" s="244"/>
      <c r="BG55" s="246"/>
      <c r="BH55" s="529"/>
    </row>
    <row r="56" spans="1:60" s="52" customFormat="1">
      <c r="A56" s="450">
        <f t="shared" si="8"/>
        <v>46</v>
      </c>
      <c r="B56" s="467"/>
      <c r="C56" s="467"/>
      <c r="D56" s="454"/>
      <c r="E56" s="470"/>
      <c r="F56" s="39"/>
      <c r="G56" s="53"/>
      <c r="H56" s="493"/>
      <c r="I56" s="41"/>
      <c r="J56" s="41"/>
      <c r="K56" s="54"/>
      <c r="L56" s="55"/>
      <c r="M56" s="55"/>
      <c r="N56" s="55"/>
      <c r="O56" s="55"/>
      <c r="P56" s="55"/>
      <c r="Q56" s="243"/>
      <c r="R56" s="244"/>
      <c r="S56" s="244"/>
      <c r="T56" s="244"/>
      <c r="U56" s="504"/>
      <c r="V56" s="43"/>
      <c r="W56" s="43"/>
      <c r="X56" s="56"/>
      <c r="Y56" s="57"/>
      <c r="Z56" s="57"/>
      <c r="AA56" s="57"/>
      <c r="AB56" s="57"/>
      <c r="AC56" s="57"/>
      <c r="AD56" s="243"/>
      <c r="AE56" s="244"/>
      <c r="AF56" s="244"/>
      <c r="AG56" s="244"/>
      <c r="AH56" s="514"/>
      <c r="AI56" s="46"/>
      <c r="AJ56" s="46"/>
      <c r="AK56" s="58"/>
      <c r="AL56" s="47"/>
      <c r="AM56" s="47"/>
      <c r="AN56" s="47"/>
      <c r="AO56" s="47"/>
      <c r="AP56" s="47"/>
      <c r="AQ56" s="243"/>
      <c r="AR56" s="244"/>
      <c r="AS56" s="244"/>
      <c r="AT56" s="244"/>
      <c r="AU56" s="521"/>
      <c r="AV56" s="49"/>
      <c r="AW56" s="49"/>
      <c r="AX56" s="239"/>
      <c r="AY56" s="50"/>
      <c r="AZ56" s="50"/>
      <c r="BA56" s="50"/>
      <c r="BB56" s="50"/>
      <c r="BC56" s="50"/>
      <c r="BD56" s="243"/>
      <c r="BE56" s="244"/>
      <c r="BF56" s="244"/>
      <c r="BG56" s="246"/>
      <c r="BH56" s="529"/>
    </row>
    <row r="57" spans="1:60" s="52" customFormat="1">
      <c r="A57" s="450">
        <f t="shared" si="8"/>
        <v>47</v>
      </c>
      <c r="B57" s="467"/>
      <c r="C57" s="467"/>
      <c r="D57" s="454"/>
      <c r="E57" s="470"/>
      <c r="F57" s="39"/>
      <c r="G57" s="53"/>
      <c r="H57" s="493"/>
      <c r="I57" s="41"/>
      <c r="J57" s="41"/>
      <c r="K57" s="54"/>
      <c r="L57" s="55"/>
      <c r="M57" s="55"/>
      <c r="N57" s="55"/>
      <c r="O57" s="55"/>
      <c r="P57" s="55"/>
      <c r="Q57" s="243"/>
      <c r="R57" s="244"/>
      <c r="S57" s="244"/>
      <c r="T57" s="244"/>
      <c r="U57" s="504"/>
      <c r="V57" s="43"/>
      <c r="W57" s="43"/>
      <c r="X57" s="56"/>
      <c r="Y57" s="57"/>
      <c r="Z57" s="57"/>
      <c r="AA57" s="57"/>
      <c r="AB57" s="57"/>
      <c r="AC57" s="57"/>
      <c r="AD57" s="243"/>
      <c r="AE57" s="244"/>
      <c r="AF57" s="244"/>
      <c r="AG57" s="244"/>
      <c r="AH57" s="514"/>
      <c r="AI57" s="46"/>
      <c r="AJ57" s="46"/>
      <c r="AK57" s="58"/>
      <c r="AL57" s="47"/>
      <c r="AM57" s="47"/>
      <c r="AN57" s="47"/>
      <c r="AO57" s="47"/>
      <c r="AP57" s="47"/>
      <c r="AQ57" s="243"/>
      <c r="AR57" s="244"/>
      <c r="AS57" s="244"/>
      <c r="AT57" s="244"/>
      <c r="AU57" s="521"/>
      <c r="AV57" s="49"/>
      <c r="AW57" s="49"/>
      <c r="AX57" s="239"/>
      <c r="AY57" s="50"/>
      <c r="AZ57" s="50"/>
      <c r="BA57" s="50"/>
      <c r="BB57" s="50"/>
      <c r="BC57" s="50"/>
      <c r="BD57" s="243"/>
      <c r="BE57" s="244"/>
      <c r="BF57" s="244"/>
      <c r="BG57" s="246"/>
      <c r="BH57" s="529"/>
    </row>
    <row r="58" spans="1:60" s="52" customFormat="1">
      <c r="A58" s="450">
        <f t="shared" si="8"/>
        <v>48</v>
      </c>
      <c r="B58" s="469"/>
      <c r="C58" s="467"/>
      <c r="D58" s="454"/>
      <c r="E58" s="470"/>
      <c r="F58" s="39"/>
      <c r="G58" s="53"/>
      <c r="H58" s="493"/>
      <c r="I58" s="54"/>
      <c r="J58" s="54"/>
      <c r="K58" s="41"/>
      <c r="L58" s="41"/>
      <c r="M58" s="55"/>
      <c r="N58" s="55"/>
      <c r="O58" s="55"/>
      <c r="P58" s="55"/>
      <c r="Q58" s="243"/>
      <c r="R58" s="244"/>
      <c r="S58" s="244"/>
      <c r="T58" s="244"/>
      <c r="U58" s="504"/>
      <c r="V58" s="56"/>
      <c r="W58" s="56"/>
      <c r="X58" s="43"/>
      <c r="Y58" s="43"/>
      <c r="Z58" s="57"/>
      <c r="AA58" s="57"/>
      <c r="AB58" s="57"/>
      <c r="AC58" s="57"/>
      <c r="AD58" s="243"/>
      <c r="AE58" s="244"/>
      <c r="AF58" s="244"/>
      <c r="AG58" s="244"/>
      <c r="AH58" s="514"/>
      <c r="AI58" s="58"/>
      <c r="AJ58" s="58"/>
      <c r="AK58" s="46"/>
      <c r="AL58" s="46"/>
      <c r="AM58" s="47"/>
      <c r="AN58" s="47"/>
      <c r="AO58" s="47"/>
      <c r="AP58" s="47"/>
      <c r="AQ58" s="243"/>
      <c r="AR58" s="244"/>
      <c r="AS58" s="244"/>
      <c r="AT58" s="244"/>
      <c r="AU58" s="521"/>
      <c r="AV58" s="239"/>
      <c r="AW58" s="239"/>
      <c r="AX58" s="49"/>
      <c r="AY58" s="49"/>
      <c r="AZ58" s="50"/>
      <c r="BA58" s="50"/>
      <c r="BB58" s="50"/>
      <c r="BC58" s="50"/>
      <c r="BD58" s="243"/>
      <c r="BE58" s="244"/>
      <c r="BF58" s="244"/>
      <c r="BG58" s="246"/>
      <c r="BH58" s="529"/>
    </row>
    <row r="59" spans="1:60" s="52" customFormat="1">
      <c r="A59" s="450">
        <f t="shared" si="8"/>
        <v>49</v>
      </c>
      <c r="B59" s="467"/>
      <c r="C59" s="467"/>
      <c r="D59" s="454"/>
      <c r="E59" s="470"/>
      <c r="F59" s="39"/>
      <c r="G59" s="53"/>
      <c r="H59" s="493"/>
      <c r="I59" s="41"/>
      <c r="J59" s="41"/>
      <c r="K59" s="54"/>
      <c r="L59" s="55"/>
      <c r="M59" s="55"/>
      <c r="N59" s="55"/>
      <c r="O59" s="55"/>
      <c r="P59" s="55"/>
      <c r="Q59" s="243"/>
      <c r="R59" s="244"/>
      <c r="S59" s="244"/>
      <c r="T59" s="244"/>
      <c r="U59" s="504"/>
      <c r="V59" s="43"/>
      <c r="W59" s="43"/>
      <c r="X59" s="56"/>
      <c r="Y59" s="57"/>
      <c r="Z59" s="57"/>
      <c r="AA59" s="57"/>
      <c r="AB59" s="57"/>
      <c r="AC59" s="57"/>
      <c r="AD59" s="243"/>
      <c r="AE59" s="244"/>
      <c r="AF59" s="244"/>
      <c r="AG59" s="244"/>
      <c r="AH59" s="514"/>
      <c r="AI59" s="46"/>
      <c r="AJ59" s="46"/>
      <c r="AK59" s="58"/>
      <c r="AL59" s="47"/>
      <c r="AM59" s="47"/>
      <c r="AN59" s="47"/>
      <c r="AO59" s="47"/>
      <c r="AP59" s="47"/>
      <c r="AQ59" s="243"/>
      <c r="AR59" s="244"/>
      <c r="AS59" s="244"/>
      <c r="AT59" s="244"/>
      <c r="AU59" s="521"/>
      <c r="AV59" s="49"/>
      <c r="AW59" s="49"/>
      <c r="AX59" s="239"/>
      <c r="AY59" s="50"/>
      <c r="AZ59" s="50"/>
      <c r="BA59" s="50"/>
      <c r="BB59" s="50"/>
      <c r="BC59" s="50"/>
      <c r="BD59" s="243"/>
      <c r="BE59" s="244"/>
      <c r="BF59" s="244"/>
      <c r="BG59" s="246"/>
      <c r="BH59" s="529"/>
    </row>
    <row r="60" spans="1:60" s="52" customFormat="1">
      <c r="A60" s="450">
        <f t="shared" si="8"/>
        <v>50</v>
      </c>
      <c r="B60" s="467"/>
      <c r="C60" s="467"/>
      <c r="D60" s="454"/>
      <c r="E60" s="470"/>
      <c r="F60" s="39"/>
      <c r="G60" s="53"/>
      <c r="H60" s="493"/>
      <c r="I60" s="54"/>
      <c r="J60" s="54"/>
      <c r="K60" s="59"/>
      <c r="L60" s="41"/>
      <c r="M60" s="55"/>
      <c r="N60" s="55"/>
      <c r="O60" s="55"/>
      <c r="P60" s="55"/>
      <c r="Q60" s="243"/>
      <c r="R60" s="244"/>
      <c r="S60" s="244"/>
      <c r="T60" s="244"/>
      <c r="U60" s="504"/>
      <c r="V60" s="56"/>
      <c r="W60" s="56"/>
      <c r="X60" s="60"/>
      <c r="Y60" s="43"/>
      <c r="Z60" s="57"/>
      <c r="AA60" s="57"/>
      <c r="AB60" s="57"/>
      <c r="AC60" s="57"/>
      <c r="AD60" s="243"/>
      <c r="AE60" s="244"/>
      <c r="AF60" s="244"/>
      <c r="AG60" s="244"/>
      <c r="AH60" s="514"/>
      <c r="AI60" s="58"/>
      <c r="AJ60" s="58"/>
      <c r="AK60" s="61"/>
      <c r="AL60" s="46"/>
      <c r="AM60" s="47"/>
      <c r="AN60" s="47"/>
      <c r="AO60" s="47"/>
      <c r="AP60" s="47"/>
      <c r="AQ60" s="243"/>
      <c r="AR60" s="244"/>
      <c r="AS60" s="244"/>
      <c r="AT60" s="244"/>
      <c r="AU60" s="521"/>
      <c r="AV60" s="239"/>
      <c r="AW60" s="239"/>
      <c r="AX60" s="62"/>
      <c r="AY60" s="49"/>
      <c r="AZ60" s="50"/>
      <c r="BA60" s="50"/>
      <c r="BB60" s="50"/>
      <c r="BC60" s="50"/>
      <c r="BD60" s="243"/>
      <c r="BE60" s="244"/>
      <c r="BF60" s="244"/>
      <c r="BG60" s="246"/>
      <c r="BH60" s="529"/>
    </row>
    <row r="61" spans="1:60" s="52" customFormat="1">
      <c r="A61" s="450">
        <f t="shared" si="8"/>
        <v>51</v>
      </c>
      <c r="B61" s="467"/>
      <c r="C61" s="467"/>
      <c r="D61" s="454"/>
      <c r="E61" s="470"/>
      <c r="F61" s="39"/>
      <c r="G61" s="53"/>
      <c r="H61" s="493"/>
      <c r="I61" s="54"/>
      <c r="J61" s="54"/>
      <c r="K61" s="41"/>
      <c r="L61" s="41"/>
      <c r="M61" s="55"/>
      <c r="N61" s="55"/>
      <c r="O61" s="55"/>
      <c r="P61" s="55"/>
      <c r="Q61" s="243"/>
      <c r="R61" s="244"/>
      <c r="S61" s="244"/>
      <c r="T61" s="244"/>
      <c r="U61" s="504"/>
      <c r="V61" s="56"/>
      <c r="W61" s="56"/>
      <c r="X61" s="43"/>
      <c r="Y61" s="43"/>
      <c r="Z61" s="57"/>
      <c r="AA61" s="57"/>
      <c r="AB61" s="57"/>
      <c r="AC61" s="57"/>
      <c r="AD61" s="243"/>
      <c r="AE61" s="244"/>
      <c r="AF61" s="244"/>
      <c r="AG61" s="244"/>
      <c r="AH61" s="514"/>
      <c r="AI61" s="58"/>
      <c r="AJ61" s="58"/>
      <c r="AK61" s="46"/>
      <c r="AL61" s="46"/>
      <c r="AM61" s="47"/>
      <c r="AN61" s="47"/>
      <c r="AO61" s="47"/>
      <c r="AP61" s="47"/>
      <c r="AQ61" s="243"/>
      <c r="AR61" s="244"/>
      <c r="AS61" s="244"/>
      <c r="AT61" s="244"/>
      <c r="AU61" s="521"/>
      <c r="AV61" s="239"/>
      <c r="AW61" s="239"/>
      <c r="AX61" s="49"/>
      <c r="AY61" s="49"/>
      <c r="AZ61" s="50"/>
      <c r="BA61" s="50"/>
      <c r="BB61" s="50"/>
      <c r="BC61" s="50"/>
      <c r="BD61" s="243"/>
      <c r="BE61" s="244"/>
      <c r="BF61" s="244"/>
      <c r="BG61" s="246"/>
      <c r="BH61" s="529"/>
    </row>
    <row r="62" spans="1:60" s="52" customFormat="1">
      <c r="A62" s="450">
        <f t="shared" si="8"/>
        <v>52</v>
      </c>
      <c r="B62" s="467"/>
      <c r="C62" s="467"/>
      <c r="D62" s="454"/>
      <c r="E62" s="470"/>
      <c r="F62" s="39"/>
      <c r="G62" s="53"/>
      <c r="H62" s="493"/>
      <c r="I62" s="54"/>
      <c r="J62" s="54"/>
      <c r="K62" s="41"/>
      <c r="L62" s="41"/>
      <c r="M62" s="55"/>
      <c r="N62" s="55"/>
      <c r="O62" s="55"/>
      <c r="P62" s="55"/>
      <c r="Q62" s="243"/>
      <c r="R62" s="244"/>
      <c r="S62" s="244"/>
      <c r="T62" s="244"/>
      <c r="U62" s="504"/>
      <c r="V62" s="56"/>
      <c r="W62" s="56"/>
      <c r="X62" s="43"/>
      <c r="Y62" s="43"/>
      <c r="Z62" s="57"/>
      <c r="AA62" s="57"/>
      <c r="AB62" s="57"/>
      <c r="AC62" s="57"/>
      <c r="AD62" s="243"/>
      <c r="AE62" s="244"/>
      <c r="AF62" s="244"/>
      <c r="AG62" s="244"/>
      <c r="AH62" s="514"/>
      <c r="AI62" s="58"/>
      <c r="AJ62" s="58"/>
      <c r="AK62" s="46"/>
      <c r="AL62" s="46"/>
      <c r="AM62" s="47"/>
      <c r="AN62" s="47"/>
      <c r="AO62" s="47"/>
      <c r="AP62" s="47"/>
      <c r="AQ62" s="243"/>
      <c r="AR62" s="244"/>
      <c r="AS62" s="244"/>
      <c r="AT62" s="244"/>
      <c r="AU62" s="521"/>
      <c r="AV62" s="239"/>
      <c r="AW62" s="239"/>
      <c r="AX62" s="49"/>
      <c r="AY62" s="49"/>
      <c r="AZ62" s="50"/>
      <c r="BA62" s="50"/>
      <c r="BB62" s="50"/>
      <c r="BC62" s="50"/>
      <c r="BD62" s="243"/>
      <c r="BE62" s="244"/>
      <c r="BF62" s="244"/>
      <c r="BG62" s="246"/>
      <c r="BH62" s="529"/>
    </row>
    <row r="63" spans="1:60" s="52" customFormat="1">
      <c r="A63" s="450">
        <f t="shared" si="8"/>
        <v>53</v>
      </c>
      <c r="B63" s="467"/>
      <c r="C63" s="467"/>
      <c r="D63" s="454"/>
      <c r="E63" s="470"/>
      <c r="F63" s="39"/>
      <c r="G63" s="53"/>
      <c r="H63" s="493"/>
      <c r="I63" s="41"/>
      <c r="J63" s="41"/>
      <c r="K63" s="41"/>
      <c r="L63" s="41"/>
      <c r="M63" s="55"/>
      <c r="N63" s="55"/>
      <c r="O63" s="55"/>
      <c r="P63" s="55"/>
      <c r="Q63" s="243"/>
      <c r="R63" s="244"/>
      <c r="S63" s="244"/>
      <c r="T63" s="244"/>
      <c r="U63" s="504"/>
      <c r="V63" s="43"/>
      <c r="W63" s="43"/>
      <c r="X63" s="43"/>
      <c r="Y63" s="43"/>
      <c r="Z63" s="57"/>
      <c r="AA63" s="57"/>
      <c r="AB63" s="57"/>
      <c r="AC63" s="57"/>
      <c r="AD63" s="243"/>
      <c r="AE63" s="244"/>
      <c r="AF63" s="244"/>
      <c r="AG63" s="244"/>
      <c r="AH63" s="514"/>
      <c r="AI63" s="46"/>
      <c r="AJ63" s="46"/>
      <c r="AK63" s="46"/>
      <c r="AL63" s="46"/>
      <c r="AM63" s="47"/>
      <c r="AN63" s="47"/>
      <c r="AO63" s="47"/>
      <c r="AP63" s="47"/>
      <c r="AQ63" s="243"/>
      <c r="AR63" s="244"/>
      <c r="AS63" s="244"/>
      <c r="AT63" s="244"/>
      <c r="AU63" s="521"/>
      <c r="AV63" s="49"/>
      <c r="AW63" s="49"/>
      <c r="AX63" s="49"/>
      <c r="AY63" s="49"/>
      <c r="AZ63" s="50"/>
      <c r="BA63" s="50"/>
      <c r="BB63" s="50"/>
      <c r="BC63" s="50"/>
      <c r="BD63" s="243"/>
      <c r="BE63" s="244"/>
      <c r="BF63" s="244"/>
      <c r="BG63" s="246"/>
      <c r="BH63" s="529"/>
    </row>
    <row r="64" spans="1:60" s="52" customFormat="1">
      <c r="A64" s="450">
        <f t="shared" si="8"/>
        <v>54</v>
      </c>
      <c r="B64" s="467"/>
      <c r="C64" s="467"/>
      <c r="D64" s="454"/>
      <c r="E64" s="470"/>
      <c r="F64" s="39"/>
      <c r="G64" s="53"/>
      <c r="H64" s="493"/>
      <c r="I64" s="41"/>
      <c r="J64" s="41"/>
      <c r="K64" s="54"/>
      <c r="L64" s="55"/>
      <c r="M64" s="55"/>
      <c r="N64" s="55"/>
      <c r="O64" s="55"/>
      <c r="P64" s="55"/>
      <c r="Q64" s="243"/>
      <c r="R64" s="244"/>
      <c r="S64" s="244"/>
      <c r="T64" s="244"/>
      <c r="U64" s="504"/>
      <c r="V64" s="43"/>
      <c r="W64" s="43"/>
      <c r="X64" s="56"/>
      <c r="Y64" s="57"/>
      <c r="Z64" s="57"/>
      <c r="AA64" s="57"/>
      <c r="AB64" s="57"/>
      <c r="AC64" s="57"/>
      <c r="AD64" s="243"/>
      <c r="AE64" s="244"/>
      <c r="AF64" s="244"/>
      <c r="AG64" s="244"/>
      <c r="AH64" s="514"/>
      <c r="AI64" s="46"/>
      <c r="AJ64" s="46"/>
      <c r="AK64" s="58"/>
      <c r="AL64" s="47"/>
      <c r="AM64" s="47"/>
      <c r="AN64" s="47"/>
      <c r="AO64" s="47"/>
      <c r="AP64" s="47"/>
      <c r="AQ64" s="243"/>
      <c r="AR64" s="244"/>
      <c r="AS64" s="244"/>
      <c r="AT64" s="244"/>
      <c r="AU64" s="521"/>
      <c r="AV64" s="49"/>
      <c r="AW64" s="49"/>
      <c r="AX64" s="239"/>
      <c r="AY64" s="50"/>
      <c r="AZ64" s="50"/>
      <c r="BA64" s="50"/>
      <c r="BB64" s="50"/>
      <c r="BC64" s="50"/>
      <c r="BD64" s="243"/>
      <c r="BE64" s="244"/>
      <c r="BF64" s="244"/>
      <c r="BG64" s="246"/>
      <c r="BH64" s="529"/>
    </row>
    <row r="65" spans="1:60" s="52" customFormat="1">
      <c r="A65" s="450">
        <f t="shared" si="8"/>
        <v>55</v>
      </c>
      <c r="B65" s="467"/>
      <c r="C65" s="467"/>
      <c r="D65" s="454"/>
      <c r="E65" s="470"/>
      <c r="F65" s="39"/>
      <c r="G65" s="53"/>
      <c r="H65" s="493"/>
      <c r="I65" s="41"/>
      <c r="J65" s="41"/>
      <c r="K65" s="54"/>
      <c r="L65" s="55"/>
      <c r="M65" s="55"/>
      <c r="N65" s="55"/>
      <c r="O65" s="55"/>
      <c r="P65" s="55"/>
      <c r="Q65" s="243"/>
      <c r="R65" s="244"/>
      <c r="S65" s="244"/>
      <c r="T65" s="244"/>
      <c r="U65" s="504"/>
      <c r="V65" s="43"/>
      <c r="W65" s="43"/>
      <c r="X65" s="56"/>
      <c r="Y65" s="57"/>
      <c r="Z65" s="57"/>
      <c r="AA65" s="57"/>
      <c r="AB65" s="57"/>
      <c r="AC65" s="57"/>
      <c r="AD65" s="243"/>
      <c r="AE65" s="244"/>
      <c r="AF65" s="244"/>
      <c r="AG65" s="244"/>
      <c r="AH65" s="514"/>
      <c r="AI65" s="46"/>
      <c r="AJ65" s="46"/>
      <c r="AK65" s="58"/>
      <c r="AL65" s="47"/>
      <c r="AM65" s="47"/>
      <c r="AN65" s="47"/>
      <c r="AO65" s="47"/>
      <c r="AP65" s="47"/>
      <c r="AQ65" s="243"/>
      <c r="AR65" s="244"/>
      <c r="AS65" s="244"/>
      <c r="AT65" s="244"/>
      <c r="AU65" s="521"/>
      <c r="AV65" s="49"/>
      <c r="AW65" s="49"/>
      <c r="AX65" s="239"/>
      <c r="AY65" s="50"/>
      <c r="AZ65" s="50"/>
      <c r="BA65" s="50"/>
      <c r="BB65" s="50"/>
      <c r="BC65" s="50"/>
      <c r="BD65" s="243"/>
      <c r="BE65" s="244"/>
      <c r="BF65" s="244"/>
      <c r="BG65" s="246"/>
      <c r="BH65" s="529"/>
    </row>
    <row r="66" spans="1:60" s="52" customFormat="1">
      <c r="A66" s="450">
        <f t="shared" si="8"/>
        <v>56</v>
      </c>
      <c r="B66" s="467"/>
      <c r="C66" s="467"/>
      <c r="D66" s="454"/>
      <c r="E66" s="470"/>
      <c r="F66" s="39"/>
      <c r="G66" s="53"/>
      <c r="H66" s="493"/>
      <c r="I66" s="41"/>
      <c r="J66" s="41"/>
      <c r="K66" s="54"/>
      <c r="L66" s="55"/>
      <c r="M66" s="55"/>
      <c r="N66" s="55"/>
      <c r="O66" s="55"/>
      <c r="P66" s="55"/>
      <c r="Q66" s="243"/>
      <c r="R66" s="244"/>
      <c r="S66" s="244"/>
      <c r="T66" s="244"/>
      <c r="U66" s="504"/>
      <c r="V66" s="43"/>
      <c r="W66" s="43"/>
      <c r="X66" s="56"/>
      <c r="Y66" s="57"/>
      <c r="Z66" s="57"/>
      <c r="AA66" s="57"/>
      <c r="AB66" s="57"/>
      <c r="AC66" s="57"/>
      <c r="AD66" s="243"/>
      <c r="AE66" s="244"/>
      <c r="AF66" s="244"/>
      <c r="AG66" s="244"/>
      <c r="AH66" s="514"/>
      <c r="AI66" s="46"/>
      <c r="AJ66" s="46"/>
      <c r="AK66" s="58"/>
      <c r="AL66" s="47"/>
      <c r="AM66" s="47"/>
      <c r="AN66" s="47"/>
      <c r="AO66" s="47"/>
      <c r="AP66" s="47"/>
      <c r="AQ66" s="243"/>
      <c r="AR66" s="244"/>
      <c r="AS66" s="244"/>
      <c r="AT66" s="244"/>
      <c r="AU66" s="521"/>
      <c r="AV66" s="49"/>
      <c r="AW66" s="49"/>
      <c r="AX66" s="239"/>
      <c r="AY66" s="50"/>
      <c r="AZ66" s="50"/>
      <c r="BA66" s="50"/>
      <c r="BB66" s="50"/>
      <c r="BC66" s="50"/>
      <c r="BD66" s="243"/>
      <c r="BE66" s="244"/>
      <c r="BF66" s="244"/>
      <c r="BG66" s="246"/>
      <c r="BH66" s="529"/>
    </row>
    <row r="67" spans="1:60" s="52" customFormat="1">
      <c r="A67" s="450">
        <f t="shared" si="8"/>
        <v>57</v>
      </c>
      <c r="B67" s="467"/>
      <c r="C67" s="467"/>
      <c r="D67" s="454"/>
      <c r="E67" s="470"/>
      <c r="F67" s="39"/>
      <c r="G67" s="53"/>
      <c r="H67" s="493"/>
      <c r="I67" s="41"/>
      <c r="J67" s="41"/>
      <c r="K67" s="54"/>
      <c r="L67" s="55"/>
      <c r="M67" s="55"/>
      <c r="N67" s="55"/>
      <c r="O67" s="55"/>
      <c r="P67" s="55"/>
      <c r="Q67" s="243"/>
      <c r="R67" s="244"/>
      <c r="S67" s="244"/>
      <c r="T67" s="244"/>
      <c r="U67" s="504"/>
      <c r="V67" s="43"/>
      <c r="W67" s="43"/>
      <c r="X67" s="56"/>
      <c r="Y67" s="57"/>
      <c r="Z67" s="57"/>
      <c r="AA67" s="57"/>
      <c r="AB67" s="57"/>
      <c r="AC67" s="57"/>
      <c r="AD67" s="243"/>
      <c r="AE67" s="244"/>
      <c r="AF67" s="244"/>
      <c r="AG67" s="244"/>
      <c r="AH67" s="514"/>
      <c r="AI67" s="46"/>
      <c r="AJ67" s="46"/>
      <c r="AK67" s="58"/>
      <c r="AL67" s="47"/>
      <c r="AM67" s="47"/>
      <c r="AN67" s="47"/>
      <c r="AO67" s="47"/>
      <c r="AP67" s="47"/>
      <c r="AQ67" s="243"/>
      <c r="AR67" s="244"/>
      <c r="AS67" s="244"/>
      <c r="AT67" s="244"/>
      <c r="AU67" s="521"/>
      <c r="AV67" s="49"/>
      <c r="AW67" s="49"/>
      <c r="AX67" s="239"/>
      <c r="AY67" s="50"/>
      <c r="AZ67" s="50"/>
      <c r="BA67" s="50"/>
      <c r="BB67" s="50"/>
      <c r="BC67" s="50"/>
      <c r="BD67" s="243"/>
      <c r="BE67" s="244"/>
      <c r="BF67" s="244"/>
      <c r="BG67" s="246"/>
      <c r="BH67" s="529"/>
    </row>
    <row r="68" spans="1:60" s="52" customFormat="1">
      <c r="A68" s="450">
        <f t="shared" si="8"/>
        <v>58</v>
      </c>
      <c r="B68" s="467"/>
      <c r="C68" s="467"/>
      <c r="D68" s="454"/>
      <c r="E68" s="470"/>
      <c r="F68" s="39"/>
      <c r="G68" s="53"/>
      <c r="H68" s="493"/>
      <c r="I68" s="54"/>
      <c r="J68" s="54"/>
      <c r="K68" s="41"/>
      <c r="L68" s="41"/>
      <c r="M68" s="55"/>
      <c r="N68" s="55"/>
      <c r="O68" s="55"/>
      <c r="P68" s="55"/>
      <c r="Q68" s="243"/>
      <c r="R68" s="244"/>
      <c r="S68" s="244"/>
      <c r="T68" s="244"/>
      <c r="U68" s="504"/>
      <c r="V68" s="56"/>
      <c r="W68" s="56"/>
      <c r="X68" s="43"/>
      <c r="Y68" s="43"/>
      <c r="Z68" s="57"/>
      <c r="AA68" s="57"/>
      <c r="AB68" s="57"/>
      <c r="AC68" s="57"/>
      <c r="AD68" s="243"/>
      <c r="AE68" s="244"/>
      <c r="AF68" s="244"/>
      <c r="AG68" s="244"/>
      <c r="AH68" s="514"/>
      <c r="AI68" s="58"/>
      <c r="AJ68" s="58"/>
      <c r="AK68" s="46"/>
      <c r="AL68" s="46"/>
      <c r="AM68" s="47"/>
      <c r="AN68" s="47"/>
      <c r="AO68" s="47"/>
      <c r="AP68" s="47"/>
      <c r="AQ68" s="243"/>
      <c r="AR68" s="244"/>
      <c r="AS68" s="244"/>
      <c r="AT68" s="244"/>
      <c r="AU68" s="521"/>
      <c r="AV68" s="239"/>
      <c r="AW68" s="239"/>
      <c r="AX68" s="49"/>
      <c r="AY68" s="49"/>
      <c r="AZ68" s="50"/>
      <c r="BA68" s="50"/>
      <c r="BB68" s="50"/>
      <c r="BC68" s="50"/>
      <c r="BD68" s="243"/>
      <c r="BE68" s="244"/>
      <c r="BF68" s="244"/>
      <c r="BG68" s="246"/>
      <c r="BH68" s="529"/>
    </row>
    <row r="69" spans="1:60" s="52" customFormat="1">
      <c r="A69" s="450">
        <f t="shared" si="8"/>
        <v>59</v>
      </c>
      <c r="B69" s="467"/>
      <c r="C69" s="467"/>
      <c r="D69" s="454"/>
      <c r="E69" s="470"/>
      <c r="F69" s="39"/>
      <c r="G69" s="53"/>
      <c r="H69" s="493"/>
      <c r="I69" s="54"/>
      <c r="J69" s="54"/>
      <c r="K69" s="41"/>
      <c r="L69" s="41"/>
      <c r="M69" s="55"/>
      <c r="N69" s="55"/>
      <c r="O69" s="55"/>
      <c r="P69" s="55"/>
      <c r="Q69" s="243"/>
      <c r="R69" s="244"/>
      <c r="S69" s="244"/>
      <c r="T69" s="244"/>
      <c r="U69" s="504"/>
      <c r="V69" s="56"/>
      <c r="W69" s="56"/>
      <c r="X69" s="43"/>
      <c r="Y69" s="43"/>
      <c r="Z69" s="57"/>
      <c r="AA69" s="57"/>
      <c r="AB69" s="57"/>
      <c r="AC69" s="57"/>
      <c r="AD69" s="243"/>
      <c r="AE69" s="244"/>
      <c r="AF69" s="244"/>
      <c r="AG69" s="244"/>
      <c r="AH69" s="514"/>
      <c r="AI69" s="58"/>
      <c r="AJ69" s="58"/>
      <c r="AK69" s="46"/>
      <c r="AL69" s="46"/>
      <c r="AM69" s="47"/>
      <c r="AN69" s="47"/>
      <c r="AO69" s="47"/>
      <c r="AP69" s="47"/>
      <c r="AQ69" s="243"/>
      <c r="AR69" s="244"/>
      <c r="AS69" s="244"/>
      <c r="AT69" s="244"/>
      <c r="AU69" s="521"/>
      <c r="AV69" s="239"/>
      <c r="AW69" s="239"/>
      <c r="AX69" s="49"/>
      <c r="AY69" s="49"/>
      <c r="AZ69" s="50"/>
      <c r="BA69" s="50"/>
      <c r="BB69" s="50"/>
      <c r="BC69" s="50"/>
      <c r="BD69" s="243"/>
      <c r="BE69" s="244"/>
      <c r="BF69" s="244"/>
      <c r="BG69" s="246"/>
      <c r="BH69" s="529"/>
    </row>
    <row r="70" spans="1:60" s="52" customFormat="1">
      <c r="A70" s="450">
        <f t="shared" si="8"/>
        <v>60</v>
      </c>
      <c r="B70" s="467"/>
      <c r="C70" s="467"/>
      <c r="D70" s="454"/>
      <c r="E70" s="470"/>
      <c r="F70" s="39"/>
      <c r="G70" s="53"/>
      <c r="H70" s="493"/>
      <c r="I70" s="54"/>
      <c r="J70" s="54"/>
      <c r="K70" s="41"/>
      <c r="L70" s="41"/>
      <c r="M70" s="55"/>
      <c r="N70" s="55"/>
      <c r="O70" s="55"/>
      <c r="P70" s="55"/>
      <c r="Q70" s="243"/>
      <c r="R70" s="244"/>
      <c r="S70" s="244"/>
      <c r="T70" s="244"/>
      <c r="U70" s="504"/>
      <c r="V70" s="56"/>
      <c r="W70" s="56"/>
      <c r="X70" s="43"/>
      <c r="Y70" s="43"/>
      <c r="Z70" s="57"/>
      <c r="AA70" s="57"/>
      <c r="AB70" s="57"/>
      <c r="AC70" s="57"/>
      <c r="AD70" s="243"/>
      <c r="AE70" s="244"/>
      <c r="AF70" s="244"/>
      <c r="AG70" s="244"/>
      <c r="AH70" s="514"/>
      <c r="AI70" s="58"/>
      <c r="AJ70" s="58"/>
      <c r="AK70" s="46"/>
      <c r="AL70" s="46"/>
      <c r="AM70" s="47"/>
      <c r="AN70" s="47"/>
      <c r="AO70" s="47"/>
      <c r="AP70" s="47"/>
      <c r="AQ70" s="243"/>
      <c r="AR70" s="244"/>
      <c r="AS70" s="244"/>
      <c r="AT70" s="244"/>
      <c r="AU70" s="521"/>
      <c r="AV70" s="239"/>
      <c r="AW70" s="239"/>
      <c r="AX70" s="49"/>
      <c r="AY70" s="49"/>
      <c r="AZ70" s="50"/>
      <c r="BA70" s="50"/>
      <c r="BB70" s="50"/>
      <c r="BC70" s="50"/>
      <c r="BD70" s="243"/>
      <c r="BE70" s="244"/>
      <c r="BF70" s="244"/>
      <c r="BG70" s="246"/>
      <c r="BH70" s="529"/>
    </row>
    <row r="71" spans="1:60" s="52" customFormat="1">
      <c r="A71" s="450">
        <f t="shared" si="8"/>
        <v>61</v>
      </c>
      <c r="B71" s="469"/>
      <c r="C71" s="469"/>
      <c r="D71" s="454"/>
      <c r="E71" s="470"/>
      <c r="F71" s="39"/>
      <c r="G71" s="53"/>
      <c r="H71" s="493"/>
      <c r="I71" s="41"/>
      <c r="J71" s="41"/>
      <c r="K71" s="54"/>
      <c r="L71" s="55"/>
      <c r="M71" s="55"/>
      <c r="N71" s="55"/>
      <c r="O71" s="55"/>
      <c r="P71" s="55"/>
      <c r="Q71" s="243"/>
      <c r="R71" s="244"/>
      <c r="S71" s="244"/>
      <c r="T71" s="244"/>
      <c r="U71" s="504"/>
      <c r="V71" s="43"/>
      <c r="W71" s="43"/>
      <c r="X71" s="56"/>
      <c r="Y71" s="57"/>
      <c r="Z71" s="57"/>
      <c r="AA71" s="57"/>
      <c r="AB71" s="57"/>
      <c r="AC71" s="57"/>
      <c r="AD71" s="243"/>
      <c r="AE71" s="244"/>
      <c r="AF71" s="244"/>
      <c r="AG71" s="244"/>
      <c r="AH71" s="514"/>
      <c r="AI71" s="46"/>
      <c r="AJ71" s="46"/>
      <c r="AK71" s="58"/>
      <c r="AL71" s="47"/>
      <c r="AM71" s="47"/>
      <c r="AN71" s="47"/>
      <c r="AO71" s="47"/>
      <c r="AP71" s="47"/>
      <c r="AQ71" s="243"/>
      <c r="AR71" s="244"/>
      <c r="AS71" s="244"/>
      <c r="AT71" s="244"/>
      <c r="AU71" s="521"/>
      <c r="AV71" s="49"/>
      <c r="AW71" s="49"/>
      <c r="AX71" s="239"/>
      <c r="AY71" s="50"/>
      <c r="AZ71" s="50"/>
      <c r="BA71" s="50"/>
      <c r="BB71" s="50"/>
      <c r="BC71" s="50"/>
      <c r="BD71" s="243"/>
      <c r="BE71" s="244"/>
      <c r="BF71" s="244"/>
      <c r="BG71" s="246"/>
      <c r="BH71" s="529"/>
    </row>
    <row r="72" spans="1:60" s="52" customFormat="1">
      <c r="A72" s="450">
        <f t="shared" si="8"/>
        <v>62</v>
      </c>
      <c r="B72" s="469"/>
      <c r="C72" s="467"/>
      <c r="D72" s="454"/>
      <c r="E72" s="475"/>
      <c r="F72" s="39"/>
      <c r="G72" s="53"/>
      <c r="H72" s="493"/>
      <c r="I72" s="54"/>
      <c r="J72" s="54"/>
      <c r="K72" s="41"/>
      <c r="L72" s="41"/>
      <c r="M72" s="55"/>
      <c r="N72" s="55"/>
      <c r="O72" s="55"/>
      <c r="P72" s="55"/>
      <c r="Q72" s="243"/>
      <c r="R72" s="244"/>
      <c r="S72" s="244"/>
      <c r="T72" s="244"/>
      <c r="U72" s="504"/>
      <c r="V72" s="56"/>
      <c r="W72" s="56"/>
      <c r="X72" s="43"/>
      <c r="Y72" s="43"/>
      <c r="Z72" s="57"/>
      <c r="AA72" s="57"/>
      <c r="AB72" s="57"/>
      <c r="AC72" s="57"/>
      <c r="AD72" s="243"/>
      <c r="AE72" s="244"/>
      <c r="AF72" s="244"/>
      <c r="AG72" s="244"/>
      <c r="AH72" s="514"/>
      <c r="AI72" s="58"/>
      <c r="AJ72" s="58"/>
      <c r="AK72" s="46"/>
      <c r="AL72" s="46"/>
      <c r="AM72" s="47"/>
      <c r="AN72" s="47"/>
      <c r="AO72" s="47"/>
      <c r="AP72" s="47"/>
      <c r="AQ72" s="243"/>
      <c r="AR72" s="244"/>
      <c r="AS72" s="244"/>
      <c r="AT72" s="244"/>
      <c r="AU72" s="521"/>
      <c r="AV72" s="239"/>
      <c r="AW72" s="239"/>
      <c r="AX72" s="49"/>
      <c r="AY72" s="49"/>
      <c r="AZ72" s="50"/>
      <c r="BA72" s="50"/>
      <c r="BB72" s="50"/>
      <c r="BC72" s="50"/>
      <c r="BD72" s="243"/>
      <c r="BE72" s="244"/>
      <c r="BF72" s="244"/>
      <c r="BG72" s="246"/>
      <c r="BH72" s="529"/>
    </row>
    <row r="73" spans="1:60" s="52" customFormat="1">
      <c r="A73" s="450">
        <f t="shared" si="8"/>
        <v>63</v>
      </c>
      <c r="B73" s="467"/>
      <c r="C73" s="467"/>
      <c r="D73" s="454"/>
      <c r="E73" s="467"/>
      <c r="F73" s="39"/>
      <c r="G73" s="53"/>
      <c r="H73" s="493"/>
      <c r="I73" s="54"/>
      <c r="J73" s="54"/>
      <c r="K73" s="41"/>
      <c r="L73" s="41"/>
      <c r="M73" s="55"/>
      <c r="N73" s="55"/>
      <c r="O73" s="55"/>
      <c r="P73" s="55"/>
      <c r="Q73" s="243"/>
      <c r="R73" s="244"/>
      <c r="S73" s="244"/>
      <c r="T73" s="244"/>
      <c r="U73" s="504"/>
      <c r="V73" s="56"/>
      <c r="W73" s="56"/>
      <c r="X73" s="43"/>
      <c r="Y73" s="43"/>
      <c r="Z73" s="57"/>
      <c r="AA73" s="57"/>
      <c r="AB73" s="57"/>
      <c r="AC73" s="57"/>
      <c r="AD73" s="243"/>
      <c r="AE73" s="244"/>
      <c r="AF73" s="244"/>
      <c r="AG73" s="244"/>
      <c r="AH73" s="514"/>
      <c r="AI73" s="58"/>
      <c r="AJ73" s="58"/>
      <c r="AK73" s="46"/>
      <c r="AL73" s="46"/>
      <c r="AM73" s="47"/>
      <c r="AN73" s="47"/>
      <c r="AO73" s="47"/>
      <c r="AP73" s="47"/>
      <c r="AQ73" s="243"/>
      <c r="AR73" s="244"/>
      <c r="AS73" s="244"/>
      <c r="AT73" s="244"/>
      <c r="AU73" s="521"/>
      <c r="AV73" s="239"/>
      <c r="AW73" s="239"/>
      <c r="AX73" s="49"/>
      <c r="AY73" s="49"/>
      <c r="AZ73" s="50"/>
      <c r="BA73" s="50"/>
      <c r="BB73" s="50"/>
      <c r="BC73" s="50"/>
      <c r="BD73" s="243"/>
      <c r="BE73" s="244"/>
      <c r="BF73" s="244"/>
      <c r="BG73" s="246"/>
      <c r="BH73" s="529"/>
    </row>
    <row r="74" spans="1:60" s="52" customFormat="1">
      <c r="A74" s="450">
        <f t="shared" si="8"/>
        <v>64</v>
      </c>
      <c r="B74" s="467"/>
      <c r="C74" s="467"/>
      <c r="D74" s="454"/>
      <c r="E74" s="475"/>
      <c r="F74" s="39"/>
      <c r="G74" s="53"/>
      <c r="H74" s="493"/>
      <c r="I74" s="54"/>
      <c r="J74" s="54"/>
      <c r="K74" s="41"/>
      <c r="L74" s="41"/>
      <c r="M74" s="55"/>
      <c r="N74" s="55"/>
      <c r="O74" s="55"/>
      <c r="P74" s="55"/>
      <c r="Q74" s="243"/>
      <c r="R74" s="244"/>
      <c r="S74" s="244"/>
      <c r="T74" s="244"/>
      <c r="U74" s="504"/>
      <c r="V74" s="56"/>
      <c r="W74" s="56"/>
      <c r="X74" s="43"/>
      <c r="Y74" s="43"/>
      <c r="Z74" s="57"/>
      <c r="AA74" s="57"/>
      <c r="AB74" s="57"/>
      <c r="AC74" s="57"/>
      <c r="AD74" s="243"/>
      <c r="AE74" s="244"/>
      <c r="AF74" s="244"/>
      <c r="AG74" s="244"/>
      <c r="AH74" s="514"/>
      <c r="AI74" s="58"/>
      <c r="AJ74" s="58"/>
      <c r="AK74" s="46"/>
      <c r="AL74" s="46"/>
      <c r="AM74" s="47"/>
      <c r="AN74" s="47"/>
      <c r="AO74" s="47"/>
      <c r="AP74" s="47"/>
      <c r="AQ74" s="243"/>
      <c r="AR74" s="244"/>
      <c r="AS74" s="244"/>
      <c r="AT74" s="244"/>
      <c r="AU74" s="521"/>
      <c r="AV74" s="239"/>
      <c r="AW74" s="239"/>
      <c r="AX74" s="49"/>
      <c r="AY74" s="49"/>
      <c r="AZ74" s="50"/>
      <c r="BA74" s="50"/>
      <c r="BB74" s="50"/>
      <c r="BC74" s="50"/>
      <c r="BD74" s="243"/>
      <c r="BE74" s="244"/>
      <c r="BF74" s="244"/>
      <c r="BG74" s="246"/>
      <c r="BH74" s="529"/>
    </row>
    <row r="75" spans="1:60" s="52" customFormat="1">
      <c r="A75" s="450">
        <f t="shared" si="8"/>
        <v>65</v>
      </c>
      <c r="B75" s="469"/>
      <c r="C75" s="467"/>
      <c r="D75" s="454"/>
      <c r="E75" s="475"/>
      <c r="F75" s="39"/>
      <c r="G75" s="53"/>
      <c r="H75" s="493"/>
      <c r="I75" s="54"/>
      <c r="J75" s="54"/>
      <c r="K75" s="41"/>
      <c r="L75" s="41"/>
      <c r="M75" s="55"/>
      <c r="N75" s="55"/>
      <c r="O75" s="55"/>
      <c r="P75" s="55"/>
      <c r="Q75" s="243"/>
      <c r="R75" s="244"/>
      <c r="S75" s="244"/>
      <c r="T75" s="244"/>
      <c r="U75" s="504"/>
      <c r="V75" s="56"/>
      <c r="W75" s="56"/>
      <c r="X75" s="43"/>
      <c r="Y75" s="43"/>
      <c r="Z75" s="57"/>
      <c r="AA75" s="57"/>
      <c r="AB75" s="57"/>
      <c r="AC75" s="57"/>
      <c r="AD75" s="243"/>
      <c r="AE75" s="244"/>
      <c r="AF75" s="244"/>
      <c r="AG75" s="244"/>
      <c r="AH75" s="514"/>
      <c r="AI75" s="58"/>
      <c r="AJ75" s="58"/>
      <c r="AK75" s="46"/>
      <c r="AL75" s="46"/>
      <c r="AM75" s="47"/>
      <c r="AN75" s="47"/>
      <c r="AO75" s="47"/>
      <c r="AP75" s="47"/>
      <c r="AQ75" s="243"/>
      <c r="AR75" s="244"/>
      <c r="AS75" s="244"/>
      <c r="AT75" s="244"/>
      <c r="AU75" s="521"/>
      <c r="AV75" s="239"/>
      <c r="AW75" s="239"/>
      <c r="AX75" s="49"/>
      <c r="AY75" s="49"/>
      <c r="AZ75" s="50"/>
      <c r="BA75" s="50"/>
      <c r="BB75" s="50"/>
      <c r="BC75" s="50"/>
      <c r="BD75" s="243"/>
      <c r="BE75" s="244"/>
      <c r="BF75" s="244"/>
      <c r="BG75" s="246"/>
      <c r="BH75" s="529"/>
    </row>
    <row r="76" spans="1:60" s="52" customFormat="1">
      <c r="A76" s="450">
        <f t="shared" ref="A76:A139" si="9">ROW()-10</f>
        <v>66</v>
      </c>
      <c r="B76" s="467"/>
      <c r="C76" s="467"/>
      <c r="D76" s="454"/>
      <c r="E76" s="475"/>
      <c r="F76" s="39"/>
      <c r="G76" s="53"/>
      <c r="H76" s="493"/>
      <c r="I76" s="54"/>
      <c r="J76" s="54"/>
      <c r="K76" s="41"/>
      <c r="L76" s="41"/>
      <c r="M76" s="55"/>
      <c r="N76" s="55"/>
      <c r="O76" s="55"/>
      <c r="P76" s="55"/>
      <c r="Q76" s="243"/>
      <c r="R76" s="244"/>
      <c r="S76" s="244"/>
      <c r="T76" s="244"/>
      <c r="U76" s="504"/>
      <c r="V76" s="56"/>
      <c r="W76" s="56"/>
      <c r="X76" s="43"/>
      <c r="Y76" s="43"/>
      <c r="Z76" s="57"/>
      <c r="AA76" s="57"/>
      <c r="AB76" s="57"/>
      <c r="AC76" s="57"/>
      <c r="AD76" s="243"/>
      <c r="AE76" s="244"/>
      <c r="AF76" s="244"/>
      <c r="AG76" s="244"/>
      <c r="AH76" s="514"/>
      <c r="AI76" s="58"/>
      <c r="AJ76" s="58"/>
      <c r="AK76" s="46"/>
      <c r="AL76" s="46"/>
      <c r="AM76" s="47"/>
      <c r="AN76" s="47"/>
      <c r="AO76" s="47"/>
      <c r="AP76" s="47"/>
      <c r="AQ76" s="243"/>
      <c r="AR76" s="244"/>
      <c r="AS76" s="244"/>
      <c r="AT76" s="244"/>
      <c r="AU76" s="521"/>
      <c r="AV76" s="239"/>
      <c r="AW76" s="239"/>
      <c r="AX76" s="49"/>
      <c r="AY76" s="49"/>
      <c r="AZ76" s="50"/>
      <c r="BA76" s="50"/>
      <c r="BB76" s="50"/>
      <c r="BC76" s="50"/>
      <c r="BD76" s="243"/>
      <c r="BE76" s="244"/>
      <c r="BF76" s="244"/>
      <c r="BG76" s="246"/>
      <c r="BH76" s="529"/>
    </row>
    <row r="77" spans="1:60" s="52" customFormat="1">
      <c r="A77" s="450">
        <f t="shared" si="9"/>
        <v>67</v>
      </c>
      <c r="B77" s="467"/>
      <c r="C77" s="467"/>
      <c r="D77" s="454"/>
      <c r="E77" s="475"/>
      <c r="F77" s="39"/>
      <c r="G77" s="53"/>
      <c r="H77" s="493"/>
      <c r="I77" s="54"/>
      <c r="J77" s="54"/>
      <c r="K77" s="41"/>
      <c r="L77" s="41"/>
      <c r="M77" s="55"/>
      <c r="N77" s="55"/>
      <c r="O77" s="55"/>
      <c r="P77" s="55"/>
      <c r="Q77" s="243"/>
      <c r="R77" s="244"/>
      <c r="S77" s="244"/>
      <c r="T77" s="244"/>
      <c r="U77" s="504"/>
      <c r="V77" s="56"/>
      <c r="W77" s="56"/>
      <c r="X77" s="43"/>
      <c r="Y77" s="43"/>
      <c r="Z77" s="57"/>
      <c r="AA77" s="57"/>
      <c r="AB77" s="57"/>
      <c r="AC77" s="57"/>
      <c r="AD77" s="243"/>
      <c r="AE77" s="244"/>
      <c r="AF77" s="244"/>
      <c r="AG77" s="244"/>
      <c r="AH77" s="514"/>
      <c r="AI77" s="58"/>
      <c r="AJ77" s="58"/>
      <c r="AK77" s="46"/>
      <c r="AL77" s="46"/>
      <c r="AM77" s="47"/>
      <c r="AN77" s="47"/>
      <c r="AO77" s="47"/>
      <c r="AP77" s="47"/>
      <c r="AQ77" s="243"/>
      <c r="AR77" s="244"/>
      <c r="AS77" s="244"/>
      <c r="AT77" s="244"/>
      <c r="AU77" s="521"/>
      <c r="AV77" s="239"/>
      <c r="AW77" s="239"/>
      <c r="AX77" s="49"/>
      <c r="AY77" s="49"/>
      <c r="AZ77" s="50"/>
      <c r="BA77" s="50"/>
      <c r="BB77" s="50"/>
      <c r="BC77" s="50"/>
      <c r="BD77" s="243"/>
      <c r="BE77" s="244"/>
      <c r="BF77" s="244"/>
      <c r="BG77" s="246"/>
      <c r="BH77" s="529"/>
    </row>
    <row r="78" spans="1:60" s="52" customFormat="1">
      <c r="A78" s="450">
        <f t="shared" si="9"/>
        <v>68</v>
      </c>
      <c r="B78" s="467"/>
      <c r="C78" s="467"/>
      <c r="D78" s="454"/>
      <c r="E78" s="475"/>
      <c r="F78" s="39"/>
      <c r="G78" s="53"/>
      <c r="H78" s="493"/>
      <c r="I78" s="54"/>
      <c r="J78" s="54"/>
      <c r="K78" s="41"/>
      <c r="L78" s="41"/>
      <c r="M78" s="55"/>
      <c r="N78" s="55"/>
      <c r="O78" s="55"/>
      <c r="P78" s="55"/>
      <c r="Q78" s="243"/>
      <c r="R78" s="244"/>
      <c r="S78" s="244"/>
      <c r="T78" s="244"/>
      <c r="U78" s="504"/>
      <c r="V78" s="56"/>
      <c r="W78" s="56"/>
      <c r="X78" s="43"/>
      <c r="Y78" s="43"/>
      <c r="Z78" s="57"/>
      <c r="AA78" s="57"/>
      <c r="AB78" s="57"/>
      <c r="AC78" s="57"/>
      <c r="AD78" s="243"/>
      <c r="AE78" s="244"/>
      <c r="AF78" s="244"/>
      <c r="AG78" s="244"/>
      <c r="AH78" s="514"/>
      <c r="AI78" s="58"/>
      <c r="AJ78" s="58"/>
      <c r="AK78" s="46"/>
      <c r="AL78" s="46"/>
      <c r="AM78" s="47"/>
      <c r="AN78" s="47"/>
      <c r="AO78" s="47"/>
      <c r="AP78" s="47"/>
      <c r="AQ78" s="243"/>
      <c r="AR78" s="244"/>
      <c r="AS78" s="244"/>
      <c r="AT78" s="244"/>
      <c r="AU78" s="521"/>
      <c r="AV78" s="239"/>
      <c r="AW78" s="239"/>
      <c r="AX78" s="49"/>
      <c r="AY78" s="49"/>
      <c r="AZ78" s="50"/>
      <c r="BA78" s="50"/>
      <c r="BB78" s="50"/>
      <c r="BC78" s="50"/>
      <c r="BD78" s="243"/>
      <c r="BE78" s="244"/>
      <c r="BF78" s="244"/>
      <c r="BG78" s="246"/>
      <c r="BH78" s="529"/>
    </row>
    <row r="79" spans="1:60" s="52" customFormat="1">
      <c r="A79" s="450">
        <f t="shared" si="9"/>
        <v>69</v>
      </c>
      <c r="B79" s="467"/>
      <c r="C79" s="467"/>
      <c r="D79" s="454"/>
      <c r="E79" s="475"/>
      <c r="F79" s="39"/>
      <c r="G79" s="53"/>
      <c r="H79" s="493"/>
      <c r="I79" s="54"/>
      <c r="J79" s="54"/>
      <c r="K79" s="41"/>
      <c r="L79" s="41"/>
      <c r="M79" s="55"/>
      <c r="N79" s="55"/>
      <c r="O79" s="55"/>
      <c r="P79" s="55"/>
      <c r="Q79" s="243"/>
      <c r="R79" s="244"/>
      <c r="S79" s="244"/>
      <c r="T79" s="244"/>
      <c r="U79" s="504"/>
      <c r="V79" s="56"/>
      <c r="W79" s="56"/>
      <c r="X79" s="43"/>
      <c r="Y79" s="43"/>
      <c r="Z79" s="57"/>
      <c r="AA79" s="57"/>
      <c r="AB79" s="57"/>
      <c r="AC79" s="57"/>
      <c r="AD79" s="243"/>
      <c r="AE79" s="244"/>
      <c r="AF79" s="244"/>
      <c r="AG79" s="244"/>
      <c r="AH79" s="514"/>
      <c r="AI79" s="58"/>
      <c r="AJ79" s="58"/>
      <c r="AK79" s="46"/>
      <c r="AL79" s="46"/>
      <c r="AM79" s="47"/>
      <c r="AN79" s="47"/>
      <c r="AO79" s="47"/>
      <c r="AP79" s="47"/>
      <c r="AQ79" s="243"/>
      <c r="AR79" s="244"/>
      <c r="AS79" s="244"/>
      <c r="AT79" s="244"/>
      <c r="AU79" s="521"/>
      <c r="AV79" s="239"/>
      <c r="AW79" s="239"/>
      <c r="AX79" s="49"/>
      <c r="AY79" s="49"/>
      <c r="AZ79" s="50"/>
      <c r="BA79" s="50"/>
      <c r="BB79" s="50"/>
      <c r="BC79" s="50"/>
      <c r="BD79" s="243"/>
      <c r="BE79" s="244"/>
      <c r="BF79" s="244"/>
      <c r="BG79" s="246"/>
      <c r="BH79" s="529"/>
    </row>
    <row r="80" spans="1:60" s="52" customFormat="1">
      <c r="A80" s="450">
        <f t="shared" si="9"/>
        <v>70</v>
      </c>
      <c r="B80" s="467"/>
      <c r="C80" s="467"/>
      <c r="D80" s="454"/>
      <c r="E80" s="475"/>
      <c r="F80" s="39"/>
      <c r="G80" s="53"/>
      <c r="H80" s="493"/>
      <c r="I80" s="54"/>
      <c r="J80" s="54"/>
      <c r="K80" s="41"/>
      <c r="L80" s="41"/>
      <c r="M80" s="55"/>
      <c r="N80" s="55"/>
      <c r="O80" s="55"/>
      <c r="P80" s="55"/>
      <c r="Q80" s="243"/>
      <c r="R80" s="244"/>
      <c r="S80" s="244"/>
      <c r="T80" s="244"/>
      <c r="U80" s="504"/>
      <c r="V80" s="56"/>
      <c r="W80" s="56"/>
      <c r="X80" s="43"/>
      <c r="Y80" s="43"/>
      <c r="Z80" s="57"/>
      <c r="AA80" s="57"/>
      <c r="AB80" s="57"/>
      <c r="AC80" s="57"/>
      <c r="AD80" s="243"/>
      <c r="AE80" s="244"/>
      <c r="AF80" s="244"/>
      <c r="AG80" s="244"/>
      <c r="AH80" s="514"/>
      <c r="AI80" s="58"/>
      <c r="AJ80" s="58"/>
      <c r="AK80" s="46"/>
      <c r="AL80" s="46"/>
      <c r="AM80" s="47"/>
      <c r="AN80" s="47"/>
      <c r="AO80" s="47"/>
      <c r="AP80" s="47"/>
      <c r="AQ80" s="243"/>
      <c r="AR80" s="244"/>
      <c r="AS80" s="244"/>
      <c r="AT80" s="244"/>
      <c r="AU80" s="521"/>
      <c r="AV80" s="239"/>
      <c r="AW80" s="239"/>
      <c r="AX80" s="49"/>
      <c r="AY80" s="49"/>
      <c r="AZ80" s="50"/>
      <c r="BA80" s="50"/>
      <c r="BB80" s="50"/>
      <c r="BC80" s="50"/>
      <c r="BD80" s="243"/>
      <c r="BE80" s="244"/>
      <c r="BF80" s="244"/>
      <c r="BG80" s="246"/>
      <c r="BH80" s="529"/>
    </row>
    <row r="81" spans="1:60" s="52" customFormat="1">
      <c r="A81" s="450">
        <f t="shared" si="9"/>
        <v>71</v>
      </c>
      <c r="B81" s="467"/>
      <c r="C81" s="467"/>
      <c r="D81" s="454"/>
      <c r="E81" s="475"/>
      <c r="F81" s="39"/>
      <c r="G81" s="53"/>
      <c r="H81" s="493"/>
      <c r="I81" s="54"/>
      <c r="J81" s="54"/>
      <c r="K81" s="41"/>
      <c r="L81" s="41"/>
      <c r="M81" s="55"/>
      <c r="N81" s="55"/>
      <c r="O81" s="55"/>
      <c r="P81" s="55"/>
      <c r="Q81" s="243"/>
      <c r="R81" s="244"/>
      <c r="S81" s="244"/>
      <c r="T81" s="244"/>
      <c r="U81" s="504"/>
      <c r="V81" s="56"/>
      <c r="W81" s="56"/>
      <c r="X81" s="43"/>
      <c r="Y81" s="43"/>
      <c r="Z81" s="57"/>
      <c r="AA81" s="57"/>
      <c r="AB81" s="57"/>
      <c r="AC81" s="57"/>
      <c r="AD81" s="243"/>
      <c r="AE81" s="244"/>
      <c r="AF81" s="244"/>
      <c r="AG81" s="244"/>
      <c r="AH81" s="514"/>
      <c r="AI81" s="58"/>
      <c r="AJ81" s="58"/>
      <c r="AK81" s="46"/>
      <c r="AL81" s="46"/>
      <c r="AM81" s="47"/>
      <c r="AN81" s="47"/>
      <c r="AO81" s="47"/>
      <c r="AP81" s="47"/>
      <c r="AQ81" s="243"/>
      <c r="AR81" s="244"/>
      <c r="AS81" s="244"/>
      <c r="AT81" s="244"/>
      <c r="AU81" s="521"/>
      <c r="AV81" s="239"/>
      <c r="AW81" s="239"/>
      <c r="AX81" s="49"/>
      <c r="AY81" s="49"/>
      <c r="AZ81" s="50"/>
      <c r="BA81" s="50"/>
      <c r="BB81" s="50"/>
      <c r="BC81" s="50"/>
      <c r="BD81" s="243"/>
      <c r="BE81" s="244"/>
      <c r="BF81" s="244"/>
      <c r="BG81" s="246"/>
      <c r="BH81" s="529"/>
    </row>
    <row r="82" spans="1:60" s="52" customFormat="1">
      <c r="A82" s="450">
        <f t="shared" si="9"/>
        <v>72</v>
      </c>
      <c r="B82" s="467"/>
      <c r="C82" s="467"/>
      <c r="D82" s="454"/>
      <c r="E82" s="475"/>
      <c r="F82" s="39"/>
      <c r="G82" s="53"/>
      <c r="H82" s="493"/>
      <c r="I82" s="54"/>
      <c r="J82" s="54"/>
      <c r="K82" s="41"/>
      <c r="L82" s="41"/>
      <c r="M82" s="55"/>
      <c r="N82" s="55"/>
      <c r="O82" s="55"/>
      <c r="P82" s="55"/>
      <c r="Q82" s="243"/>
      <c r="R82" s="244"/>
      <c r="S82" s="244"/>
      <c r="T82" s="244"/>
      <c r="U82" s="504"/>
      <c r="V82" s="56"/>
      <c r="W82" s="56"/>
      <c r="X82" s="43"/>
      <c r="Y82" s="43"/>
      <c r="Z82" s="57"/>
      <c r="AA82" s="57"/>
      <c r="AB82" s="57"/>
      <c r="AC82" s="57"/>
      <c r="AD82" s="243"/>
      <c r="AE82" s="244"/>
      <c r="AF82" s="244"/>
      <c r="AG82" s="244"/>
      <c r="AH82" s="514"/>
      <c r="AI82" s="58"/>
      <c r="AJ82" s="58"/>
      <c r="AK82" s="46"/>
      <c r="AL82" s="46"/>
      <c r="AM82" s="47"/>
      <c r="AN82" s="47"/>
      <c r="AO82" s="47"/>
      <c r="AP82" s="47"/>
      <c r="AQ82" s="243"/>
      <c r="AR82" s="244"/>
      <c r="AS82" s="244"/>
      <c r="AT82" s="244"/>
      <c r="AU82" s="521"/>
      <c r="AV82" s="239"/>
      <c r="AW82" s="239"/>
      <c r="AX82" s="49"/>
      <c r="AY82" s="49"/>
      <c r="AZ82" s="50"/>
      <c r="BA82" s="50"/>
      <c r="BB82" s="50"/>
      <c r="BC82" s="50"/>
      <c r="BD82" s="243"/>
      <c r="BE82" s="244"/>
      <c r="BF82" s="244"/>
      <c r="BG82" s="246"/>
      <c r="BH82" s="529"/>
    </row>
    <row r="83" spans="1:60" s="52" customFormat="1">
      <c r="A83" s="450">
        <f t="shared" si="9"/>
        <v>73</v>
      </c>
      <c r="B83" s="467"/>
      <c r="C83" s="467"/>
      <c r="D83" s="454"/>
      <c r="E83" s="467"/>
      <c r="F83" s="39"/>
      <c r="G83" s="53"/>
      <c r="H83" s="493"/>
      <c r="I83" s="54"/>
      <c r="J83" s="54"/>
      <c r="K83" s="41"/>
      <c r="L83" s="41"/>
      <c r="M83" s="55"/>
      <c r="N83" s="55"/>
      <c r="O83" s="55"/>
      <c r="P83" s="55"/>
      <c r="Q83" s="243"/>
      <c r="R83" s="244"/>
      <c r="S83" s="244"/>
      <c r="T83" s="244"/>
      <c r="U83" s="504"/>
      <c r="V83" s="56"/>
      <c r="W83" s="56"/>
      <c r="X83" s="43"/>
      <c r="Y83" s="43"/>
      <c r="Z83" s="57"/>
      <c r="AA83" s="57"/>
      <c r="AB83" s="57"/>
      <c r="AC83" s="57"/>
      <c r="AD83" s="243"/>
      <c r="AE83" s="244"/>
      <c r="AF83" s="244"/>
      <c r="AG83" s="244"/>
      <c r="AH83" s="514"/>
      <c r="AI83" s="58"/>
      <c r="AJ83" s="58"/>
      <c r="AK83" s="46"/>
      <c r="AL83" s="46"/>
      <c r="AM83" s="47"/>
      <c r="AN83" s="47"/>
      <c r="AO83" s="47"/>
      <c r="AP83" s="47"/>
      <c r="AQ83" s="243"/>
      <c r="AR83" s="244"/>
      <c r="AS83" s="244"/>
      <c r="AT83" s="244"/>
      <c r="AU83" s="521"/>
      <c r="AV83" s="239"/>
      <c r="AW83" s="239"/>
      <c r="AX83" s="49"/>
      <c r="AY83" s="49"/>
      <c r="AZ83" s="50"/>
      <c r="BA83" s="50"/>
      <c r="BB83" s="50"/>
      <c r="BC83" s="50"/>
      <c r="BD83" s="243"/>
      <c r="BE83" s="244"/>
      <c r="BF83" s="244"/>
      <c r="BG83" s="246"/>
      <c r="BH83" s="529"/>
    </row>
    <row r="84" spans="1:60" s="52" customFormat="1">
      <c r="A84" s="450">
        <f t="shared" si="9"/>
        <v>74</v>
      </c>
      <c r="B84" s="471"/>
      <c r="C84" s="467"/>
      <c r="D84" s="454"/>
      <c r="E84" s="467"/>
      <c r="F84" s="39"/>
      <c r="G84" s="53"/>
      <c r="H84" s="493"/>
      <c r="I84" s="54"/>
      <c r="J84" s="54"/>
      <c r="K84" s="41"/>
      <c r="L84" s="41"/>
      <c r="M84" s="55"/>
      <c r="N84" s="55"/>
      <c r="O84" s="55"/>
      <c r="P84" s="55"/>
      <c r="Q84" s="243"/>
      <c r="R84" s="244"/>
      <c r="S84" s="244"/>
      <c r="T84" s="244"/>
      <c r="U84" s="504"/>
      <c r="V84" s="56"/>
      <c r="W84" s="56"/>
      <c r="X84" s="43"/>
      <c r="Y84" s="43"/>
      <c r="Z84" s="57"/>
      <c r="AA84" s="57"/>
      <c r="AB84" s="57"/>
      <c r="AC84" s="57"/>
      <c r="AD84" s="243"/>
      <c r="AE84" s="244"/>
      <c r="AF84" s="244"/>
      <c r="AG84" s="244"/>
      <c r="AH84" s="514"/>
      <c r="AI84" s="58"/>
      <c r="AJ84" s="58"/>
      <c r="AK84" s="46"/>
      <c r="AL84" s="46"/>
      <c r="AM84" s="47"/>
      <c r="AN84" s="47"/>
      <c r="AO84" s="47"/>
      <c r="AP84" s="47"/>
      <c r="AQ84" s="243"/>
      <c r="AR84" s="244"/>
      <c r="AS84" s="244"/>
      <c r="AT84" s="244"/>
      <c r="AU84" s="521"/>
      <c r="AV84" s="239"/>
      <c r="AW84" s="239"/>
      <c r="AX84" s="49"/>
      <c r="AY84" s="49"/>
      <c r="AZ84" s="50"/>
      <c r="BA84" s="50"/>
      <c r="BB84" s="50"/>
      <c r="BC84" s="50"/>
      <c r="BD84" s="243"/>
      <c r="BE84" s="244"/>
      <c r="BF84" s="244"/>
      <c r="BG84" s="246"/>
      <c r="BH84" s="529"/>
    </row>
    <row r="85" spans="1:60" s="52" customFormat="1">
      <c r="A85" s="450">
        <f t="shared" si="9"/>
        <v>75</v>
      </c>
      <c r="B85" s="471"/>
      <c r="C85" s="467"/>
      <c r="D85" s="454"/>
      <c r="E85" s="467"/>
      <c r="F85" s="39"/>
      <c r="G85" s="53"/>
      <c r="H85" s="493"/>
      <c r="I85" s="54"/>
      <c r="J85" s="54"/>
      <c r="K85" s="41"/>
      <c r="L85" s="41"/>
      <c r="M85" s="55"/>
      <c r="N85" s="55"/>
      <c r="O85" s="55"/>
      <c r="P85" s="55"/>
      <c r="Q85" s="243"/>
      <c r="R85" s="244"/>
      <c r="S85" s="244"/>
      <c r="T85" s="244"/>
      <c r="U85" s="504"/>
      <c r="V85" s="56"/>
      <c r="W85" s="56"/>
      <c r="X85" s="43"/>
      <c r="Y85" s="43"/>
      <c r="Z85" s="57"/>
      <c r="AA85" s="57"/>
      <c r="AB85" s="57"/>
      <c r="AC85" s="57"/>
      <c r="AD85" s="243"/>
      <c r="AE85" s="244"/>
      <c r="AF85" s="244"/>
      <c r="AG85" s="244"/>
      <c r="AH85" s="514"/>
      <c r="AI85" s="58"/>
      <c r="AJ85" s="58"/>
      <c r="AK85" s="46"/>
      <c r="AL85" s="46"/>
      <c r="AM85" s="47"/>
      <c r="AN85" s="47"/>
      <c r="AO85" s="47"/>
      <c r="AP85" s="47"/>
      <c r="AQ85" s="243"/>
      <c r="AR85" s="244"/>
      <c r="AS85" s="244"/>
      <c r="AT85" s="244"/>
      <c r="AU85" s="521"/>
      <c r="AV85" s="239"/>
      <c r="AW85" s="239"/>
      <c r="AX85" s="49"/>
      <c r="AY85" s="49"/>
      <c r="AZ85" s="50"/>
      <c r="BA85" s="50"/>
      <c r="BB85" s="50"/>
      <c r="BC85" s="50"/>
      <c r="BD85" s="243"/>
      <c r="BE85" s="244"/>
      <c r="BF85" s="244"/>
      <c r="BG85" s="246"/>
      <c r="BH85" s="529"/>
    </row>
    <row r="86" spans="1:60" s="52" customFormat="1">
      <c r="A86" s="450">
        <f t="shared" si="9"/>
        <v>76</v>
      </c>
      <c r="B86" s="471"/>
      <c r="C86" s="467"/>
      <c r="D86" s="454"/>
      <c r="E86" s="467"/>
      <c r="F86" s="39"/>
      <c r="G86" s="53"/>
      <c r="H86" s="493"/>
      <c r="I86" s="54"/>
      <c r="J86" s="54"/>
      <c r="K86" s="41"/>
      <c r="L86" s="41"/>
      <c r="M86" s="55"/>
      <c r="N86" s="55"/>
      <c r="O86" s="55"/>
      <c r="P86" s="55"/>
      <c r="Q86" s="243"/>
      <c r="R86" s="244"/>
      <c r="S86" s="244"/>
      <c r="T86" s="244"/>
      <c r="U86" s="504"/>
      <c r="V86" s="56"/>
      <c r="W86" s="56"/>
      <c r="X86" s="43"/>
      <c r="Y86" s="43"/>
      <c r="Z86" s="57"/>
      <c r="AA86" s="57"/>
      <c r="AB86" s="57"/>
      <c r="AC86" s="57"/>
      <c r="AD86" s="243"/>
      <c r="AE86" s="244"/>
      <c r="AF86" s="244"/>
      <c r="AG86" s="244"/>
      <c r="AH86" s="514"/>
      <c r="AI86" s="58"/>
      <c r="AJ86" s="58"/>
      <c r="AK86" s="46"/>
      <c r="AL86" s="46"/>
      <c r="AM86" s="47"/>
      <c r="AN86" s="47"/>
      <c r="AO86" s="47"/>
      <c r="AP86" s="47"/>
      <c r="AQ86" s="243"/>
      <c r="AR86" s="244"/>
      <c r="AS86" s="244"/>
      <c r="AT86" s="244"/>
      <c r="AU86" s="521"/>
      <c r="AV86" s="239"/>
      <c r="AW86" s="239"/>
      <c r="AX86" s="49"/>
      <c r="AY86" s="49"/>
      <c r="AZ86" s="50"/>
      <c r="BA86" s="50"/>
      <c r="BB86" s="50"/>
      <c r="BC86" s="50"/>
      <c r="BD86" s="243"/>
      <c r="BE86" s="244"/>
      <c r="BF86" s="244"/>
      <c r="BG86" s="246"/>
      <c r="BH86" s="529"/>
    </row>
    <row r="87" spans="1:60" s="52" customFormat="1">
      <c r="A87" s="450">
        <f t="shared" si="9"/>
        <v>77</v>
      </c>
      <c r="B87" s="471"/>
      <c r="C87" s="467"/>
      <c r="D87" s="454"/>
      <c r="E87" s="467"/>
      <c r="F87" s="39"/>
      <c r="G87" s="53"/>
      <c r="H87" s="493"/>
      <c r="I87" s="54"/>
      <c r="J87" s="54"/>
      <c r="K87" s="41"/>
      <c r="L87" s="41"/>
      <c r="M87" s="55"/>
      <c r="N87" s="55"/>
      <c r="O87" s="55"/>
      <c r="P87" s="55"/>
      <c r="Q87" s="243"/>
      <c r="R87" s="244"/>
      <c r="S87" s="244"/>
      <c r="T87" s="244"/>
      <c r="U87" s="504"/>
      <c r="V87" s="56"/>
      <c r="W87" s="56"/>
      <c r="X87" s="43"/>
      <c r="Y87" s="43"/>
      <c r="Z87" s="57"/>
      <c r="AA87" s="57"/>
      <c r="AB87" s="57"/>
      <c r="AC87" s="57"/>
      <c r="AD87" s="243"/>
      <c r="AE87" s="244"/>
      <c r="AF87" s="244"/>
      <c r="AG87" s="244"/>
      <c r="AH87" s="514"/>
      <c r="AI87" s="58"/>
      <c r="AJ87" s="58"/>
      <c r="AK87" s="46"/>
      <c r="AL87" s="46"/>
      <c r="AM87" s="47"/>
      <c r="AN87" s="47"/>
      <c r="AO87" s="47"/>
      <c r="AP87" s="47"/>
      <c r="AQ87" s="243"/>
      <c r="AR87" s="244"/>
      <c r="AS87" s="244"/>
      <c r="AT87" s="244"/>
      <c r="AU87" s="521"/>
      <c r="AV87" s="239"/>
      <c r="AW87" s="239"/>
      <c r="AX87" s="49"/>
      <c r="AY87" s="49"/>
      <c r="AZ87" s="50"/>
      <c r="BA87" s="50"/>
      <c r="BB87" s="50"/>
      <c r="BC87" s="50"/>
      <c r="BD87" s="243"/>
      <c r="BE87" s="244"/>
      <c r="BF87" s="244"/>
      <c r="BG87" s="246"/>
      <c r="BH87" s="529"/>
    </row>
    <row r="88" spans="1:60" s="52" customFormat="1">
      <c r="A88" s="450">
        <f t="shared" si="9"/>
        <v>78</v>
      </c>
      <c r="B88" s="467"/>
      <c r="C88" s="467"/>
      <c r="D88" s="454"/>
      <c r="E88" s="467"/>
      <c r="F88" s="39"/>
      <c r="G88" s="53"/>
      <c r="H88" s="493"/>
      <c r="I88" s="54"/>
      <c r="J88" s="54"/>
      <c r="K88" s="41"/>
      <c r="L88" s="41"/>
      <c r="M88" s="55"/>
      <c r="N88" s="55"/>
      <c r="O88" s="55"/>
      <c r="P88" s="55"/>
      <c r="Q88" s="243"/>
      <c r="R88" s="244"/>
      <c r="S88" s="244"/>
      <c r="T88" s="244"/>
      <c r="U88" s="504"/>
      <c r="V88" s="56"/>
      <c r="W88" s="56"/>
      <c r="X88" s="43"/>
      <c r="Y88" s="43"/>
      <c r="Z88" s="57"/>
      <c r="AA88" s="57"/>
      <c r="AB88" s="57"/>
      <c r="AC88" s="57"/>
      <c r="AD88" s="243"/>
      <c r="AE88" s="244"/>
      <c r="AF88" s="244"/>
      <c r="AG88" s="244"/>
      <c r="AH88" s="514"/>
      <c r="AI88" s="58"/>
      <c r="AJ88" s="58"/>
      <c r="AK88" s="46"/>
      <c r="AL88" s="46"/>
      <c r="AM88" s="47"/>
      <c r="AN88" s="47"/>
      <c r="AO88" s="47"/>
      <c r="AP88" s="47"/>
      <c r="AQ88" s="243"/>
      <c r="AR88" s="244"/>
      <c r="AS88" s="244"/>
      <c r="AT88" s="244"/>
      <c r="AU88" s="521"/>
      <c r="AV88" s="239"/>
      <c r="AW88" s="239"/>
      <c r="AX88" s="49"/>
      <c r="AY88" s="49"/>
      <c r="AZ88" s="50"/>
      <c r="BA88" s="50"/>
      <c r="BB88" s="50"/>
      <c r="BC88" s="50"/>
      <c r="BD88" s="243"/>
      <c r="BE88" s="244"/>
      <c r="BF88" s="244"/>
      <c r="BG88" s="246"/>
      <c r="BH88" s="529"/>
    </row>
    <row r="89" spans="1:60" s="52" customFormat="1">
      <c r="A89" s="450">
        <f t="shared" si="9"/>
        <v>79</v>
      </c>
      <c r="B89" s="467"/>
      <c r="C89" s="467"/>
      <c r="D89" s="454"/>
      <c r="E89" s="475"/>
      <c r="F89" s="39"/>
      <c r="G89" s="53"/>
      <c r="H89" s="493"/>
      <c r="I89" s="54"/>
      <c r="J89" s="54"/>
      <c r="K89" s="41"/>
      <c r="L89" s="41"/>
      <c r="M89" s="55"/>
      <c r="N89" s="55"/>
      <c r="O89" s="55"/>
      <c r="P89" s="55"/>
      <c r="Q89" s="243"/>
      <c r="R89" s="244"/>
      <c r="S89" s="244"/>
      <c r="T89" s="244"/>
      <c r="U89" s="504"/>
      <c r="V89" s="56"/>
      <c r="W89" s="56"/>
      <c r="X89" s="43"/>
      <c r="Y89" s="43"/>
      <c r="Z89" s="57"/>
      <c r="AA89" s="57"/>
      <c r="AB89" s="57"/>
      <c r="AC89" s="57"/>
      <c r="AD89" s="243"/>
      <c r="AE89" s="244"/>
      <c r="AF89" s="244"/>
      <c r="AG89" s="244"/>
      <c r="AH89" s="514"/>
      <c r="AI89" s="58"/>
      <c r="AJ89" s="58"/>
      <c r="AK89" s="46"/>
      <c r="AL89" s="46"/>
      <c r="AM89" s="47"/>
      <c r="AN89" s="47"/>
      <c r="AO89" s="47"/>
      <c r="AP89" s="47"/>
      <c r="AQ89" s="243"/>
      <c r="AR89" s="244"/>
      <c r="AS89" s="244"/>
      <c r="AT89" s="244"/>
      <c r="AU89" s="521"/>
      <c r="AV89" s="239"/>
      <c r="AW89" s="239"/>
      <c r="AX89" s="49"/>
      <c r="AY89" s="49"/>
      <c r="AZ89" s="50"/>
      <c r="BA89" s="50"/>
      <c r="BB89" s="50"/>
      <c r="BC89" s="50"/>
      <c r="BD89" s="243"/>
      <c r="BE89" s="244"/>
      <c r="BF89" s="244"/>
      <c r="BG89" s="246"/>
      <c r="BH89" s="529"/>
    </row>
    <row r="90" spans="1:60" s="52" customFormat="1">
      <c r="A90" s="450">
        <f t="shared" si="9"/>
        <v>80</v>
      </c>
      <c r="B90" s="467"/>
      <c r="C90" s="467"/>
      <c r="D90" s="454"/>
      <c r="E90" s="475"/>
      <c r="F90" s="39"/>
      <c r="G90" s="53"/>
      <c r="H90" s="493"/>
      <c r="I90" s="54"/>
      <c r="J90" s="54"/>
      <c r="K90" s="41"/>
      <c r="L90" s="41"/>
      <c r="M90" s="55"/>
      <c r="N90" s="55"/>
      <c r="O90" s="55"/>
      <c r="P90" s="55"/>
      <c r="Q90" s="243"/>
      <c r="R90" s="244"/>
      <c r="S90" s="244"/>
      <c r="T90" s="244"/>
      <c r="U90" s="504"/>
      <c r="V90" s="56"/>
      <c r="W90" s="56"/>
      <c r="X90" s="43"/>
      <c r="Y90" s="43"/>
      <c r="Z90" s="57"/>
      <c r="AA90" s="57"/>
      <c r="AB90" s="57"/>
      <c r="AC90" s="57"/>
      <c r="AD90" s="243"/>
      <c r="AE90" s="244"/>
      <c r="AF90" s="244"/>
      <c r="AG90" s="244"/>
      <c r="AH90" s="514"/>
      <c r="AI90" s="58"/>
      <c r="AJ90" s="58"/>
      <c r="AK90" s="46"/>
      <c r="AL90" s="46"/>
      <c r="AM90" s="47"/>
      <c r="AN90" s="47"/>
      <c r="AO90" s="47"/>
      <c r="AP90" s="47"/>
      <c r="AQ90" s="243"/>
      <c r="AR90" s="244"/>
      <c r="AS90" s="244"/>
      <c r="AT90" s="244"/>
      <c r="AU90" s="521"/>
      <c r="AV90" s="239"/>
      <c r="AW90" s="239"/>
      <c r="AX90" s="49"/>
      <c r="AY90" s="49"/>
      <c r="AZ90" s="50"/>
      <c r="BA90" s="50"/>
      <c r="BB90" s="50"/>
      <c r="BC90" s="50"/>
      <c r="BD90" s="243"/>
      <c r="BE90" s="244"/>
      <c r="BF90" s="244"/>
      <c r="BG90" s="246"/>
      <c r="BH90" s="529"/>
    </row>
    <row r="91" spans="1:60" s="52" customFormat="1">
      <c r="A91" s="450">
        <f t="shared" si="9"/>
        <v>81</v>
      </c>
      <c r="B91" s="467"/>
      <c r="C91" s="467"/>
      <c r="D91" s="454"/>
      <c r="E91" s="475"/>
      <c r="F91" s="39"/>
      <c r="G91" s="53"/>
      <c r="H91" s="493"/>
      <c r="I91" s="54"/>
      <c r="J91" s="54"/>
      <c r="K91" s="41"/>
      <c r="L91" s="41"/>
      <c r="M91" s="55"/>
      <c r="N91" s="55"/>
      <c r="O91" s="55"/>
      <c r="P91" s="55"/>
      <c r="Q91" s="243"/>
      <c r="R91" s="244"/>
      <c r="S91" s="244"/>
      <c r="T91" s="244"/>
      <c r="U91" s="504"/>
      <c r="V91" s="56"/>
      <c r="W91" s="56"/>
      <c r="X91" s="43"/>
      <c r="Y91" s="43"/>
      <c r="Z91" s="57"/>
      <c r="AA91" s="57"/>
      <c r="AB91" s="57"/>
      <c r="AC91" s="57"/>
      <c r="AD91" s="243"/>
      <c r="AE91" s="244"/>
      <c r="AF91" s="244"/>
      <c r="AG91" s="244"/>
      <c r="AH91" s="514"/>
      <c r="AI91" s="58"/>
      <c r="AJ91" s="58"/>
      <c r="AK91" s="46"/>
      <c r="AL91" s="46"/>
      <c r="AM91" s="47"/>
      <c r="AN91" s="47"/>
      <c r="AO91" s="47"/>
      <c r="AP91" s="47"/>
      <c r="AQ91" s="243"/>
      <c r="AR91" s="244"/>
      <c r="AS91" s="244"/>
      <c r="AT91" s="244"/>
      <c r="AU91" s="521"/>
      <c r="AV91" s="239"/>
      <c r="AW91" s="239"/>
      <c r="AX91" s="49"/>
      <c r="AY91" s="49"/>
      <c r="AZ91" s="50"/>
      <c r="BA91" s="50"/>
      <c r="BB91" s="50"/>
      <c r="BC91" s="50"/>
      <c r="BD91" s="243"/>
      <c r="BE91" s="244"/>
      <c r="BF91" s="244"/>
      <c r="BG91" s="246"/>
      <c r="BH91" s="529"/>
    </row>
    <row r="92" spans="1:60" s="52" customFormat="1">
      <c r="A92" s="450">
        <f t="shared" si="9"/>
        <v>82</v>
      </c>
      <c r="B92" s="467"/>
      <c r="C92" s="467"/>
      <c r="D92" s="454"/>
      <c r="E92" s="467"/>
      <c r="F92" s="39"/>
      <c r="G92" s="53"/>
      <c r="H92" s="493"/>
      <c r="I92" s="54"/>
      <c r="J92" s="54"/>
      <c r="K92" s="41"/>
      <c r="L92" s="41"/>
      <c r="M92" s="55"/>
      <c r="N92" s="55"/>
      <c r="O92" s="55"/>
      <c r="P92" s="55"/>
      <c r="Q92" s="243"/>
      <c r="R92" s="244"/>
      <c r="S92" s="244"/>
      <c r="T92" s="244"/>
      <c r="U92" s="504"/>
      <c r="V92" s="56"/>
      <c r="W92" s="56"/>
      <c r="X92" s="43"/>
      <c r="Y92" s="43"/>
      <c r="Z92" s="57"/>
      <c r="AA92" s="57"/>
      <c r="AB92" s="57"/>
      <c r="AC92" s="57"/>
      <c r="AD92" s="243"/>
      <c r="AE92" s="244"/>
      <c r="AF92" s="244"/>
      <c r="AG92" s="244"/>
      <c r="AH92" s="514"/>
      <c r="AI92" s="58"/>
      <c r="AJ92" s="58"/>
      <c r="AK92" s="46"/>
      <c r="AL92" s="46"/>
      <c r="AM92" s="47"/>
      <c r="AN92" s="47"/>
      <c r="AO92" s="47"/>
      <c r="AP92" s="47"/>
      <c r="AQ92" s="243"/>
      <c r="AR92" s="244"/>
      <c r="AS92" s="244"/>
      <c r="AT92" s="244"/>
      <c r="AU92" s="521"/>
      <c r="AV92" s="239"/>
      <c r="AW92" s="239"/>
      <c r="AX92" s="49"/>
      <c r="AY92" s="49"/>
      <c r="AZ92" s="50"/>
      <c r="BA92" s="50"/>
      <c r="BB92" s="50"/>
      <c r="BC92" s="50"/>
      <c r="BD92" s="243"/>
      <c r="BE92" s="244"/>
      <c r="BF92" s="244"/>
      <c r="BG92" s="246"/>
      <c r="BH92" s="529"/>
    </row>
    <row r="93" spans="1:60" s="52" customFormat="1">
      <c r="A93" s="450">
        <f t="shared" si="9"/>
        <v>83</v>
      </c>
      <c r="B93" s="471"/>
      <c r="C93" s="467"/>
      <c r="D93" s="454"/>
      <c r="E93" s="467"/>
      <c r="F93" s="39"/>
      <c r="G93" s="53"/>
      <c r="H93" s="493"/>
      <c r="I93" s="54"/>
      <c r="J93" s="54"/>
      <c r="K93" s="41"/>
      <c r="L93" s="41"/>
      <c r="M93" s="55"/>
      <c r="N93" s="55"/>
      <c r="O93" s="55"/>
      <c r="P93" s="55"/>
      <c r="Q93" s="243"/>
      <c r="R93" s="244"/>
      <c r="S93" s="244"/>
      <c r="T93" s="244"/>
      <c r="U93" s="504"/>
      <c r="V93" s="56"/>
      <c r="W93" s="56"/>
      <c r="X93" s="43"/>
      <c r="Y93" s="43"/>
      <c r="Z93" s="57"/>
      <c r="AA93" s="57"/>
      <c r="AB93" s="57"/>
      <c r="AC93" s="57"/>
      <c r="AD93" s="243"/>
      <c r="AE93" s="244"/>
      <c r="AF93" s="244"/>
      <c r="AG93" s="244"/>
      <c r="AH93" s="514"/>
      <c r="AI93" s="58"/>
      <c r="AJ93" s="58"/>
      <c r="AK93" s="46"/>
      <c r="AL93" s="46"/>
      <c r="AM93" s="47"/>
      <c r="AN93" s="47"/>
      <c r="AO93" s="47"/>
      <c r="AP93" s="47"/>
      <c r="AQ93" s="243"/>
      <c r="AR93" s="244"/>
      <c r="AS93" s="244"/>
      <c r="AT93" s="244"/>
      <c r="AU93" s="521"/>
      <c r="AV93" s="239"/>
      <c r="AW93" s="239"/>
      <c r="AX93" s="49"/>
      <c r="AY93" s="49"/>
      <c r="AZ93" s="50"/>
      <c r="BA93" s="50"/>
      <c r="BB93" s="50"/>
      <c r="BC93" s="50"/>
      <c r="BD93" s="243"/>
      <c r="BE93" s="244"/>
      <c r="BF93" s="244"/>
      <c r="BG93" s="246"/>
      <c r="BH93" s="529"/>
    </row>
    <row r="94" spans="1:60" s="52" customFormat="1">
      <c r="A94" s="450">
        <f t="shared" si="9"/>
        <v>84</v>
      </c>
      <c r="B94" s="471"/>
      <c r="C94" s="467"/>
      <c r="D94" s="454"/>
      <c r="E94" s="467"/>
      <c r="F94" s="39"/>
      <c r="G94" s="53"/>
      <c r="H94" s="493"/>
      <c r="I94" s="54"/>
      <c r="J94" s="54"/>
      <c r="K94" s="41"/>
      <c r="L94" s="41"/>
      <c r="M94" s="55"/>
      <c r="N94" s="55"/>
      <c r="O94" s="55"/>
      <c r="P94" s="55"/>
      <c r="Q94" s="243"/>
      <c r="R94" s="244"/>
      <c r="S94" s="244"/>
      <c r="T94" s="244"/>
      <c r="U94" s="504"/>
      <c r="V94" s="56"/>
      <c r="W94" s="56"/>
      <c r="X94" s="43"/>
      <c r="Y94" s="43"/>
      <c r="Z94" s="57"/>
      <c r="AA94" s="57"/>
      <c r="AB94" s="57"/>
      <c r="AC94" s="57"/>
      <c r="AD94" s="243"/>
      <c r="AE94" s="244"/>
      <c r="AF94" s="244"/>
      <c r="AG94" s="244"/>
      <c r="AH94" s="514"/>
      <c r="AI94" s="58"/>
      <c r="AJ94" s="58"/>
      <c r="AK94" s="46"/>
      <c r="AL94" s="46"/>
      <c r="AM94" s="47"/>
      <c r="AN94" s="47"/>
      <c r="AO94" s="47"/>
      <c r="AP94" s="47"/>
      <c r="AQ94" s="243"/>
      <c r="AR94" s="244"/>
      <c r="AS94" s="244"/>
      <c r="AT94" s="244"/>
      <c r="AU94" s="521"/>
      <c r="AV94" s="239"/>
      <c r="AW94" s="239"/>
      <c r="AX94" s="49"/>
      <c r="AY94" s="49"/>
      <c r="AZ94" s="50"/>
      <c r="BA94" s="50"/>
      <c r="BB94" s="50"/>
      <c r="BC94" s="50"/>
      <c r="BD94" s="243"/>
      <c r="BE94" s="244"/>
      <c r="BF94" s="244"/>
      <c r="BG94" s="246"/>
      <c r="BH94" s="529"/>
    </row>
    <row r="95" spans="1:60" s="52" customFormat="1">
      <c r="A95" s="450">
        <f t="shared" si="9"/>
        <v>85</v>
      </c>
      <c r="B95" s="467"/>
      <c r="C95" s="467"/>
      <c r="D95" s="454"/>
      <c r="E95" s="467"/>
      <c r="F95" s="39"/>
      <c r="G95" s="53"/>
      <c r="H95" s="493"/>
      <c r="I95" s="54"/>
      <c r="J95" s="54"/>
      <c r="K95" s="41"/>
      <c r="L95" s="41"/>
      <c r="M95" s="55"/>
      <c r="N95" s="55"/>
      <c r="O95" s="55"/>
      <c r="P95" s="55"/>
      <c r="Q95" s="243"/>
      <c r="R95" s="244"/>
      <c r="S95" s="244"/>
      <c r="T95" s="244"/>
      <c r="U95" s="504"/>
      <c r="V95" s="56"/>
      <c r="W95" s="56"/>
      <c r="X95" s="43"/>
      <c r="Y95" s="43"/>
      <c r="Z95" s="57"/>
      <c r="AA95" s="57"/>
      <c r="AB95" s="57"/>
      <c r="AC95" s="57"/>
      <c r="AD95" s="243"/>
      <c r="AE95" s="244"/>
      <c r="AF95" s="244"/>
      <c r="AG95" s="244"/>
      <c r="AH95" s="514"/>
      <c r="AI95" s="58"/>
      <c r="AJ95" s="58"/>
      <c r="AK95" s="46"/>
      <c r="AL95" s="46"/>
      <c r="AM95" s="47"/>
      <c r="AN95" s="47"/>
      <c r="AO95" s="47"/>
      <c r="AP95" s="47"/>
      <c r="AQ95" s="243"/>
      <c r="AR95" s="244"/>
      <c r="AS95" s="244"/>
      <c r="AT95" s="244"/>
      <c r="AU95" s="521"/>
      <c r="AV95" s="239"/>
      <c r="AW95" s="239"/>
      <c r="AX95" s="49"/>
      <c r="AY95" s="49"/>
      <c r="AZ95" s="50"/>
      <c r="BA95" s="50"/>
      <c r="BB95" s="50"/>
      <c r="BC95" s="50"/>
      <c r="BD95" s="243"/>
      <c r="BE95" s="244"/>
      <c r="BF95" s="244"/>
      <c r="BG95" s="246"/>
      <c r="BH95" s="529"/>
    </row>
    <row r="96" spans="1:60" s="52" customFormat="1">
      <c r="A96" s="450">
        <f t="shared" si="9"/>
        <v>86</v>
      </c>
      <c r="B96" s="471"/>
      <c r="C96" s="467"/>
      <c r="D96" s="454"/>
      <c r="E96" s="467"/>
      <c r="F96" s="39"/>
      <c r="G96" s="53"/>
      <c r="H96" s="493"/>
      <c r="I96" s="54"/>
      <c r="J96" s="54"/>
      <c r="K96" s="41"/>
      <c r="L96" s="41"/>
      <c r="M96" s="55"/>
      <c r="N96" s="55"/>
      <c r="O96" s="55"/>
      <c r="P96" s="55"/>
      <c r="Q96" s="243"/>
      <c r="R96" s="244"/>
      <c r="S96" s="244"/>
      <c r="T96" s="244"/>
      <c r="U96" s="504"/>
      <c r="V96" s="56"/>
      <c r="W96" s="56"/>
      <c r="X96" s="43"/>
      <c r="Y96" s="43"/>
      <c r="Z96" s="57"/>
      <c r="AA96" s="57"/>
      <c r="AB96" s="57"/>
      <c r="AC96" s="57"/>
      <c r="AD96" s="243"/>
      <c r="AE96" s="244"/>
      <c r="AF96" s="244"/>
      <c r="AG96" s="244"/>
      <c r="AH96" s="514"/>
      <c r="AI96" s="58"/>
      <c r="AJ96" s="58"/>
      <c r="AK96" s="46"/>
      <c r="AL96" s="46"/>
      <c r="AM96" s="47"/>
      <c r="AN96" s="47"/>
      <c r="AO96" s="47"/>
      <c r="AP96" s="47"/>
      <c r="AQ96" s="243"/>
      <c r="AR96" s="244"/>
      <c r="AS96" s="244"/>
      <c r="AT96" s="244"/>
      <c r="AU96" s="521"/>
      <c r="AV96" s="239"/>
      <c r="AW96" s="239"/>
      <c r="AX96" s="49"/>
      <c r="AY96" s="49"/>
      <c r="AZ96" s="50"/>
      <c r="BA96" s="50"/>
      <c r="BB96" s="50"/>
      <c r="BC96" s="50"/>
      <c r="BD96" s="243"/>
      <c r="BE96" s="244"/>
      <c r="BF96" s="244"/>
      <c r="BG96" s="246"/>
      <c r="BH96" s="529"/>
    </row>
    <row r="97" spans="1:60" s="52" customFormat="1">
      <c r="A97" s="450">
        <f t="shared" si="9"/>
        <v>87</v>
      </c>
      <c r="B97" s="467"/>
      <c r="C97" s="467"/>
      <c r="D97" s="454"/>
      <c r="E97" s="467"/>
      <c r="F97" s="39"/>
      <c r="G97" s="53"/>
      <c r="H97" s="493"/>
      <c r="I97" s="54"/>
      <c r="J97" s="54"/>
      <c r="K97" s="41"/>
      <c r="L97" s="41"/>
      <c r="M97" s="55"/>
      <c r="N97" s="55"/>
      <c r="O97" s="55"/>
      <c r="P97" s="55"/>
      <c r="Q97" s="243"/>
      <c r="R97" s="244"/>
      <c r="S97" s="244"/>
      <c r="T97" s="244"/>
      <c r="U97" s="504"/>
      <c r="V97" s="56"/>
      <c r="W97" s="56"/>
      <c r="X97" s="43"/>
      <c r="Y97" s="43"/>
      <c r="Z97" s="57"/>
      <c r="AA97" s="57"/>
      <c r="AB97" s="57"/>
      <c r="AC97" s="57"/>
      <c r="AD97" s="243"/>
      <c r="AE97" s="244"/>
      <c r="AF97" s="244"/>
      <c r="AG97" s="244"/>
      <c r="AH97" s="514"/>
      <c r="AI97" s="58"/>
      <c r="AJ97" s="58"/>
      <c r="AK97" s="46"/>
      <c r="AL97" s="46"/>
      <c r="AM97" s="47"/>
      <c r="AN97" s="47"/>
      <c r="AO97" s="47"/>
      <c r="AP97" s="47"/>
      <c r="AQ97" s="243"/>
      <c r="AR97" s="244"/>
      <c r="AS97" s="244"/>
      <c r="AT97" s="244"/>
      <c r="AU97" s="521"/>
      <c r="AV97" s="239"/>
      <c r="AW97" s="239"/>
      <c r="AX97" s="49"/>
      <c r="AY97" s="49"/>
      <c r="AZ97" s="50"/>
      <c r="BA97" s="50"/>
      <c r="BB97" s="50"/>
      <c r="BC97" s="50"/>
      <c r="BD97" s="243"/>
      <c r="BE97" s="244"/>
      <c r="BF97" s="244"/>
      <c r="BG97" s="246"/>
      <c r="BH97" s="529"/>
    </row>
    <row r="98" spans="1:60" s="52" customFormat="1">
      <c r="A98" s="450">
        <f t="shared" si="9"/>
        <v>88</v>
      </c>
      <c r="B98" s="467"/>
      <c r="C98" s="467"/>
      <c r="D98" s="454"/>
      <c r="E98" s="467"/>
      <c r="F98" s="39"/>
      <c r="G98" s="53"/>
      <c r="H98" s="493"/>
      <c r="I98" s="54"/>
      <c r="J98" s="54"/>
      <c r="K98" s="41"/>
      <c r="L98" s="41"/>
      <c r="M98" s="55"/>
      <c r="N98" s="55"/>
      <c r="O98" s="55"/>
      <c r="P98" s="55"/>
      <c r="Q98" s="243"/>
      <c r="R98" s="244"/>
      <c r="S98" s="244"/>
      <c r="T98" s="244"/>
      <c r="U98" s="504"/>
      <c r="V98" s="56"/>
      <c r="W98" s="56"/>
      <c r="X98" s="43"/>
      <c r="Y98" s="43"/>
      <c r="Z98" s="57"/>
      <c r="AA98" s="57"/>
      <c r="AB98" s="57"/>
      <c r="AC98" s="57"/>
      <c r="AD98" s="243"/>
      <c r="AE98" s="244"/>
      <c r="AF98" s="244"/>
      <c r="AG98" s="244"/>
      <c r="AH98" s="514"/>
      <c r="AI98" s="58"/>
      <c r="AJ98" s="58"/>
      <c r="AK98" s="46"/>
      <c r="AL98" s="46"/>
      <c r="AM98" s="47"/>
      <c r="AN98" s="47"/>
      <c r="AO98" s="47"/>
      <c r="AP98" s="47"/>
      <c r="AQ98" s="243"/>
      <c r="AR98" s="244"/>
      <c r="AS98" s="244"/>
      <c r="AT98" s="244"/>
      <c r="AU98" s="521"/>
      <c r="AV98" s="239"/>
      <c r="AW98" s="239"/>
      <c r="AX98" s="49"/>
      <c r="AY98" s="49"/>
      <c r="AZ98" s="50"/>
      <c r="BA98" s="50"/>
      <c r="BB98" s="50"/>
      <c r="BC98" s="50"/>
      <c r="BD98" s="243"/>
      <c r="BE98" s="244"/>
      <c r="BF98" s="244"/>
      <c r="BG98" s="246"/>
      <c r="BH98" s="529"/>
    </row>
    <row r="99" spans="1:60" s="52" customFormat="1">
      <c r="A99" s="450">
        <f t="shared" si="9"/>
        <v>89</v>
      </c>
      <c r="B99" s="467"/>
      <c r="C99" s="467"/>
      <c r="D99" s="454"/>
      <c r="E99" s="467"/>
      <c r="F99" s="39"/>
      <c r="G99" s="53"/>
      <c r="H99" s="493"/>
      <c r="I99" s="54"/>
      <c r="J99" s="54"/>
      <c r="K99" s="41"/>
      <c r="L99" s="41"/>
      <c r="M99" s="55"/>
      <c r="N99" s="55"/>
      <c r="O99" s="55"/>
      <c r="P99" s="55"/>
      <c r="Q99" s="243"/>
      <c r="R99" s="244"/>
      <c r="S99" s="244"/>
      <c r="T99" s="244"/>
      <c r="U99" s="504"/>
      <c r="V99" s="56"/>
      <c r="W99" s="56"/>
      <c r="X99" s="43"/>
      <c r="Y99" s="43"/>
      <c r="Z99" s="57"/>
      <c r="AA99" s="57"/>
      <c r="AB99" s="57"/>
      <c r="AC99" s="57"/>
      <c r="AD99" s="243"/>
      <c r="AE99" s="244"/>
      <c r="AF99" s="244"/>
      <c r="AG99" s="244"/>
      <c r="AH99" s="514"/>
      <c r="AI99" s="58"/>
      <c r="AJ99" s="58"/>
      <c r="AK99" s="46"/>
      <c r="AL99" s="46"/>
      <c r="AM99" s="47"/>
      <c r="AN99" s="47"/>
      <c r="AO99" s="47"/>
      <c r="AP99" s="47"/>
      <c r="AQ99" s="243"/>
      <c r="AR99" s="244"/>
      <c r="AS99" s="244"/>
      <c r="AT99" s="244"/>
      <c r="AU99" s="521"/>
      <c r="AV99" s="239"/>
      <c r="AW99" s="239"/>
      <c r="AX99" s="49"/>
      <c r="AY99" s="49"/>
      <c r="AZ99" s="50"/>
      <c r="BA99" s="50"/>
      <c r="BB99" s="50"/>
      <c r="BC99" s="50"/>
      <c r="BD99" s="243"/>
      <c r="BE99" s="244"/>
      <c r="BF99" s="244"/>
      <c r="BG99" s="246"/>
      <c r="BH99" s="529"/>
    </row>
    <row r="100" spans="1:60" s="52" customFormat="1">
      <c r="A100" s="450">
        <f t="shared" si="9"/>
        <v>90</v>
      </c>
      <c r="B100" s="467"/>
      <c r="C100" s="471"/>
      <c r="D100" s="476"/>
      <c r="E100" s="471"/>
      <c r="F100" s="39"/>
      <c r="G100" s="53"/>
      <c r="H100" s="493"/>
      <c r="I100" s="54"/>
      <c r="J100" s="54"/>
      <c r="K100" s="41"/>
      <c r="L100" s="41"/>
      <c r="M100" s="55"/>
      <c r="N100" s="55"/>
      <c r="O100" s="55"/>
      <c r="P100" s="55"/>
      <c r="Q100" s="243"/>
      <c r="R100" s="244"/>
      <c r="S100" s="244"/>
      <c r="T100" s="244"/>
      <c r="U100" s="504"/>
      <c r="V100" s="56"/>
      <c r="W100" s="56"/>
      <c r="X100" s="43"/>
      <c r="Y100" s="43"/>
      <c r="Z100" s="57"/>
      <c r="AA100" s="57"/>
      <c r="AB100" s="57"/>
      <c r="AC100" s="57"/>
      <c r="AD100" s="243"/>
      <c r="AE100" s="244"/>
      <c r="AF100" s="244"/>
      <c r="AG100" s="244"/>
      <c r="AH100" s="514"/>
      <c r="AI100" s="58"/>
      <c r="AJ100" s="58"/>
      <c r="AK100" s="46"/>
      <c r="AL100" s="46"/>
      <c r="AM100" s="47"/>
      <c r="AN100" s="47"/>
      <c r="AO100" s="47"/>
      <c r="AP100" s="47"/>
      <c r="AQ100" s="243"/>
      <c r="AR100" s="244"/>
      <c r="AS100" s="244"/>
      <c r="AT100" s="244"/>
      <c r="AU100" s="521"/>
      <c r="AV100" s="239"/>
      <c r="AW100" s="239"/>
      <c r="AX100" s="49"/>
      <c r="AY100" s="49"/>
      <c r="AZ100" s="50"/>
      <c r="BA100" s="50"/>
      <c r="BB100" s="50"/>
      <c r="BC100" s="50"/>
      <c r="BD100" s="243"/>
      <c r="BE100" s="244"/>
      <c r="BF100" s="244"/>
      <c r="BG100" s="246"/>
      <c r="BH100" s="529"/>
    </row>
    <row r="101" spans="1:60" s="52" customFormat="1">
      <c r="A101" s="450">
        <f t="shared" si="9"/>
        <v>91</v>
      </c>
      <c r="B101" s="467"/>
      <c r="C101" s="467"/>
      <c r="D101" s="454"/>
      <c r="E101" s="467"/>
      <c r="F101" s="53"/>
      <c r="G101" s="53"/>
      <c r="H101" s="493"/>
      <c r="I101" s="54"/>
      <c r="J101" s="54"/>
      <c r="K101" s="41"/>
      <c r="L101" s="41"/>
      <c r="M101" s="55"/>
      <c r="N101" s="55"/>
      <c r="O101" s="55"/>
      <c r="P101" s="55"/>
      <c r="Q101" s="498"/>
      <c r="R101" s="499"/>
      <c r="S101" s="499"/>
      <c r="T101" s="499"/>
      <c r="U101" s="504"/>
      <c r="V101" s="56"/>
      <c r="W101" s="56"/>
      <c r="X101" s="43"/>
      <c r="Y101" s="43"/>
      <c r="Z101" s="57"/>
      <c r="AA101" s="57"/>
      <c r="AB101" s="57"/>
      <c r="AC101" s="57"/>
      <c r="AD101" s="498"/>
      <c r="AE101" s="499"/>
      <c r="AF101" s="499"/>
      <c r="AG101" s="499"/>
      <c r="AH101" s="514"/>
      <c r="AI101" s="58"/>
      <c r="AJ101" s="58"/>
      <c r="AK101" s="46"/>
      <c r="AL101" s="46"/>
      <c r="AM101" s="47"/>
      <c r="AN101" s="47"/>
      <c r="AO101" s="47"/>
      <c r="AP101" s="47"/>
      <c r="AQ101" s="498"/>
      <c r="AR101" s="499"/>
      <c r="AS101" s="499"/>
      <c r="AT101" s="499"/>
      <c r="AU101" s="521"/>
      <c r="AV101" s="239"/>
      <c r="AW101" s="239"/>
      <c r="AX101" s="49"/>
      <c r="AY101" s="49"/>
      <c r="AZ101" s="50"/>
      <c r="BA101" s="50"/>
      <c r="BB101" s="50"/>
      <c r="BC101" s="50"/>
      <c r="BD101" s="498"/>
      <c r="BE101" s="499"/>
      <c r="BF101" s="499"/>
      <c r="BG101" s="246"/>
      <c r="BH101" s="529"/>
    </row>
    <row r="102" spans="1:60" s="52" customFormat="1">
      <c r="A102" s="450">
        <f t="shared" si="9"/>
        <v>92</v>
      </c>
      <c r="B102" s="469"/>
      <c r="C102" s="469"/>
      <c r="D102" s="454"/>
      <c r="E102" s="469"/>
      <c r="F102" s="53"/>
      <c r="G102" s="53"/>
      <c r="H102" s="493"/>
      <c r="I102" s="54"/>
      <c r="J102" s="54"/>
      <c r="K102" s="41"/>
      <c r="L102" s="41"/>
      <c r="M102" s="55"/>
      <c r="N102" s="55"/>
      <c r="O102" s="55"/>
      <c r="P102" s="55"/>
      <c r="Q102" s="243"/>
      <c r="R102" s="244"/>
      <c r="S102" s="244"/>
      <c r="T102" s="244"/>
      <c r="U102" s="504"/>
      <c r="V102" s="56"/>
      <c r="W102" s="56"/>
      <c r="X102" s="43"/>
      <c r="Y102" s="43"/>
      <c r="Z102" s="57"/>
      <c r="AA102" s="57"/>
      <c r="AB102" s="57"/>
      <c r="AC102" s="57"/>
      <c r="AD102" s="243"/>
      <c r="AE102" s="244"/>
      <c r="AF102" s="244"/>
      <c r="AG102" s="244"/>
      <c r="AH102" s="514"/>
      <c r="AI102" s="58"/>
      <c r="AJ102" s="58"/>
      <c r="AK102" s="46"/>
      <c r="AL102" s="46"/>
      <c r="AM102" s="47"/>
      <c r="AN102" s="47"/>
      <c r="AO102" s="47"/>
      <c r="AP102" s="47"/>
      <c r="AQ102" s="243"/>
      <c r="AR102" s="244"/>
      <c r="AS102" s="244"/>
      <c r="AT102" s="244"/>
      <c r="AU102" s="521"/>
      <c r="AV102" s="239"/>
      <c r="AW102" s="239"/>
      <c r="AX102" s="49"/>
      <c r="AY102" s="49"/>
      <c r="AZ102" s="50"/>
      <c r="BA102" s="50"/>
      <c r="BB102" s="50"/>
      <c r="BC102" s="50"/>
      <c r="BD102" s="243"/>
      <c r="BE102" s="244"/>
      <c r="BF102" s="244"/>
      <c r="BG102" s="246"/>
      <c r="BH102" s="529"/>
    </row>
    <row r="103" spans="1:60" s="52" customFormat="1">
      <c r="A103" s="450">
        <f t="shared" si="9"/>
        <v>93</v>
      </c>
      <c r="B103" s="469"/>
      <c r="C103" s="467"/>
      <c r="D103" s="454"/>
      <c r="E103" s="475"/>
      <c r="F103" s="53"/>
      <c r="G103" s="53"/>
      <c r="H103" s="493"/>
      <c r="I103" s="54"/>
      <c r="J103" s="54"/>
      <c r="K103" s="41"/>
      <c r="L103" s="41"/>
      <c r="M103" s="55"/>
      <c r="N103" s="55"/>
      <c r="O103" s="55"/>
      <c r="P103" s="55"/>
      <c r="Q103" s="243"/>
      <c r="R103" s="244"/>
      <c r="S103" s="244"/>
      <c r="T103" s="244"/>
      <c r="U103" s="504"/>
      <c r="V103" s="56"/>
      <c r="W103" s="56"/>
      <c r="X103" s="43"/>
      <c r="Y103" s="43"/>
      <c r="Z103" s="57"/>
      <c r="AA103" s="57"/>
      <c r="AB103" s="57"/>
      <c r="AC103" s="57"/>
      <c r="AD103" s="243"/>
      <c r="AE103" s="244"/>
      <c r="AF103" s="244"/>
      <c r="AG103" s="244"/>
      <c r="AH103" s="514"/>
      <c r="AI103" s="58"/>
      <c r="AJ103" s="58"/>
      <c r="AK103" s="46"/>
      <c r="AL103" s="46"/>
      <c r="AM103" s="47"/>
      <c r="AN103" s="47"/>
      <c r="AO103" s="47"/>
      <c r="AP103" s="47"/>
      <c r="AQ103" s="243"/>
      <c r="AR103" s="244"/>
      <c r="AS103" s="244"/>
      <c r="AT103" s="244"/>
      <c r="AU103" s="521"/>
      <c r="AV103" s="239"/>
      <c r="AW103" s="239"/>
      <c r="AX103" s="49"/>
      <c r="AY103" s="49"/>
      <c r="AZ103" s="50"/>
      <c r="BA103" s="50"/>
      <c r="BB103" s="50"/>
      <c r="BC103" s="50"/>
      <c r="BD103" s="243"/>
      <c r="BE103" s="244"/>
      <c r="BF103" s="244"/>
      <c r="BG103" s="246"/>
      <c r="BH103" s="529"/>
    </row>
    <row r="104" spans="1:60" s="52" customFormat="1">
      <c r="A104" s="450">
        <f t="shared" si="9"/>
        <v>94</v>
      </c>
      <c r="B104" s="469"/>
      <c r="C104" s="469"/>
      <c r="D104" s="454"/>
      <c r="E104" s="469"/>
      <c r="F104" s="53"/>
      <c r="G104" s="53"/>
      <c r="H104" s="493"/>
      <c r="I104" s="54"/>
      <c r="J104" s="54"/>
      <c r="K104" s="41"/>
      <c r="L104" s="41"/>
      <c r="M104" s="55"/>
      <c r="N104" s="55"/>
      <c r="O104" s="55"/>
      <c r="P104" s="55"/>
      <c r="Q104" s="243"/>
      <c r="R104" s="244"/>
      <c r="S104" s="244"/>
      <c r="T104" s="244"/>
      <c r="U104" s="504"/>
      <c r="V104" s="56"/>
      <c r="W104" s="56"/>
      <c r="X104" s="43"/>
      <c r="Y104" s="43"/>
      <c r="Z104" s="57"/>
      <c r="AA104" s="57"/>
      <c r="AB104" s="57"/>
      <c r="AC104" s="57"/>
      <c r="AD104" s="243"/>
      <c r="AE104" s="244"/>
      <c r="AF104" s="244"/>
      <c r="AG104" s="244"/>
      <c r="AH104" s="514"/>
      <c r="AI104" s="58"/>
      <c r="AJ104" s="58"/>
      <c r="AK104" s="46"/>
      <c r="AL104" s="46"/>
      <c r="AM104" s="47"/>
      <c r="AN104" s="47"/>
      <c r="AO104" s="47"/>
      <c r="AP104" s="47"/>
      <c r="AQ104" s="243"/>
      <c r="AR104" s="244"/>
      <c r="AS104" s="244"/>
      <c r="AT104" s="244"/>
      <c r="AU104" s="521"/>
      <c r="AV104" s="239"/>
      <c r="AW104" s="239"/>
      <c r="AX104" s="49"/>
      <c r="AY104" s="49"/>
      <c r="AZ104" s="50"/>
      <c r="BA104" s="50"/>
      <c r="BB104" s="50"/>
      <c r="BC104" s="50"/>
      <c r="BD104" s="243"/>
      <c r="BE104" s="244"/>
      <c r="BF104" s="244"/>
      <c r="BG104" s="246"/>
      <c r="BH104" s="529"/>
    </row>
    <row r="105" spans="1:60" s="52" customFormat="1">
      <c r="A105" s="450">
        <f t="shared" si="9"/>
        <v>95</v>
      </c>
      <c r="B105" s="469"/>
      <c r="C105" s="469"/>
      <c r="D105" s="454"/>
      <c r="E105" s="454"/>
      <c r="F105" s="53"/>
      <c r="G105" s="53"/>
      <c r="H105" s="495"/>
      <c r="I105" s="54"/>
      <c r="J105" s="54"/>
      <c r="K105" s="54"/>
      <c r="L105" s="55"/>
      <c r="M105" s="55"/>
      <c r="N105" s="55"/>
      <c r="O105" s="55"/>
      <c r="P105" s="55"/>
      <c r="Q105" s="243"/>
      <c r="R105" s="244"/>
      <c r="S105" s="244"/>
      <c r="T105" s="244"/>
      <c r="U105" s="504"/>
      <c r="V105" s="56"/>
      <c r="W105" s="56"/>
      <c r="X105" s="56"/>
      <c r="Y105" s="57"/>
      <c r="Z105" s="57"/>
      <c r="AA105" s="57"/>
      <c r="AB105" s="57"/>
      <c r="AC105" s="57"/>
      <c r="AD105" s="243"/>
      <c r="AE105" s="244"/>
      <c r="AF105" s="244"/>
      <c r="AG105" s="244"/>
      <c r="AH105" s="514"/>
      <c r="AI105" s="58"/>
      <c r="AJ105" s="58"/>
      <c r="AK105" s="58"/>
      <c r="AL105" s="47"/>
      <c r="AM105" s="47"/>
      <c r="AN105" s="47"/>
      <c r="AO105" s="47"/>
      <c r="AP105" s="47"/>
      <c r="AQ105" s="243"/>
      <c r="AR105" s="244"/>
      <c r="AS105" s="244"/>
      <c r="AT105" s="244"/>
      <c r="AU105" s="521"/>
      <c r="AV105" s="239"/>
      <c r="AW105" s="239"/>
      <c r="AX105" s="239"/>
      <c r="AY105" s="50"/>
      <c r="AZ105" s="50"/>
      <c r="BA105" s="50"/>
      <c r="BB105" s="50"/>
      <c r="BC105" s="50"/>
      <c r="BD105" s="243"/>
      <c r="BE105" s="244"/>
      <c r="BF105" s="244"/>
      <c r="BG105" s="246"/>
      <c r="BH105" s="529"/>
    </row>
    <row r="106" spans="1:60" s="52" customFormat="1">
      <c r="A106" s="450">
        <f t="shared" si="9"/>
        <v>96</v>
      </c>
      <c r="B106" s="469"/>
      <c r="C106" s="469"/>
      <c r="D106" s="454"/>
      <c r="E106" s="454"/>
      <c r="F106" s="53"/>
      <c r="G106" s="53"/>
      <c r="H106" s="495"/>
      <c r="I106" s="54"/>
      <c r="J106" s="54"/>
      <c r="K106" s="54"/>
      <c r="L106" s="55"/>
      <c r="M106" s="55"/>
      <c r="N106" s="55"/>
      <c r="O106" s="55"/>
      <c r="P106" s="55"/>
      <c r="Q106" s="243"/>
      <c r="R106" s="244"/>
      <c r="S106" s="244"/>
      <c r="T106" s="244"/>
      <c r="U106" s="504"/>
      <c r="V106" s="56"/>
      <c r="W106" s="56"/>
      <c r="X106" s="56"/>
      <c r="Y106" s="57"/>
      <c r="Z106" s="57"/>
      <c r="AA106" s="57"/>
      <c r="AB106" s="57"/>
      <c r="AC106" s="57"/>
      <c r="AD106" s="243"/>
      <c r="AE106" s="244"/>
      <c r="AF106" s="244"/>
      <c r="AG106" s="244"/>
      <c r="AH106" s="514"/>
      <c r="AI106" s="58"/>
      <c r="AJ106" s="58"/>
      <c r="AK106" s="58"/>
      <c r="AL106" s="47"/>
      <c r="AM106" s="47"/>
      <c r="AN106" s="47"/>
      <c r="AO106" s="47"/>
      <c r="AP106" s="47"/>
      <c r="AQ106" s="243"/>
      <c r="AR106" s="244"/>
      <c r="AS106" s="244"/>
      <c r="AT106" s="244"/>
      <c r="AU106" s="521"/>
      <c r="AV106" s="239"/>
      <c r="AW106" s="239"/>
      <c r="AX106" s="239"/>
      <c r="AY106" s="50"/>
      <c r="AZ106" s="50"/>
      <c r="BA106" s="50"/>
      <c r="BB106" s="50"/>
      <c r="BC106" s="50"/>
      <c r="BD106" s="243"/>
      <c r="BE106" s="244"/>
      <c r="BF106" s="244"/>
      <c r="BG106" s="246"/>
      <c r="BH106" s="529"/>
    </row>
    <row r="107" spans="1:60" s="52" customFormat="1">
      <c r="A107" s="450">
        <f t="shared" si="9"/>
        <v>97</v>
      </c>
      <c r="B107" s="469"/>
      <c r="C107" s="469"/>
      <c r="D107" s="454"/>
      <c r="E107" s="454"/>
      <c r="F107" s="53"/>
      <c r="G107" s="53"/>
      <c r="H107" s="495"/>
      <c r="I107" s="54"/>
      <c r="J107" s="54"/>
      <c r="K107" s="54"/>
      <c r="L107" s="55"/>
      <c r="M107" s="55"/>
      <c r="N107" s="55"/>
      <c r="O107" s="55"/>
      <c r="P107" s="55"/>
      <c r="Q107" s="243"/>
      <c r="R107" s="244"/>
      <c r="S107" s="244"/>
      <c r="T107" s="244"/>
      <c r="U107" s="504"/>
      <c r="V107" s="56"/>
      <c r="W107" s="56"/>
      <c r="X107" s="56"/>
      <c r="Y107" s="57"/>
      <c r="Z107" s="57"/>
      <c r="AA107" s="57"/>
      <c r="AB107" s="57"/>
      <c r="AC107" s="57"/>
      <c r="AD107" s="243"/>
      <c r="AE107" s="244"/>
      <c r="AF107" s="244"/>
      <c r="AG107" s="244"/>
      <c r="AH107" s="514"/>
      <c r="AI107" s="58"/>
      <c r="AJ107" s="58"/>
      <c r="AK107" s="58"/>
      <c r="AL107" s="47"/>
      <c r="AM107" s="47"/>
      <c r="AN107" s="47"/>
      <c r="AO107" s="47"/>
      <c r="AP107" s="47"/>
      <c r="AQ107" s="243"/>
      <c r="AR107" s="244"/>
      <c r="AS107" s="244"/>
      <c r="AT107" s="244"/>
      <c r="AU107" s="521"/>
      <c r="AV107" s="239"/>
      <c r="AW107" s="239"/>
      <c r="AX107" s="239"/>
      <c r="AY107" s="50"/>
      <c r="AZ107" s="50"/>
      <c r="BA107" s="50"/>
      <c r="BB107" s="50"/>
      <c r="BC107" s="50"/>
      <c r="BD107" s="243"/>
      <c r="BE107" s="244"/>
      <c r="BF107" s="244"/>
      <c r="BG107" s="246"/>
      <c r="BH107" s="529"/>
    </row>
    <row r="108" spans="1:60" s="52" customFormat="1">
      <c r="A108" s="450">
        <f t="shared" si="9"/>
        <v>98</v>
      </c>
      <c r="B108" s="469"/>
      <c r="C108" s="469"/>
      <c r="D108" s="454"/>
      <c r="E108" s="454"/>
      <c r="F108" s="53"/>
      <c r="G108" s="53"/>
      <c r="H108" s="495"/>
      <c r="I108" s="54"/>
      <c r="J108" s="54"/>
      <c r="K108" s="54"/>
      <c r="L108" s="55"/>
      <c r="M108" s="55"/>
      <c r="N108" s="55"/>
      <c r="O108" s="55"/>
      <c r="P108" s="55"/>
      <c r="Q108" s="243"/>
      <c r="R108" s="244"/>
      <c r="S108" s="244"/>
      <c r="T108" s="244"/>
      <c r="U108" s="504"/>
      <c r="V108" s="56"/>
      <c r="W108" s="56"/>
      <c r="X108" s="56"/>
      <c r="Y108" s="57"/>
      <c r="Z108" s="57"/>
      <c r="AA108" s="57"/>
      <c r="AB108" s="57"/>
      <c r="AC108" s="57"/>
      <c r="AD108" s="243"/>
      <c r="AE108" s="244"/>
      <c r="AF108" s="244"/>
      <c r="AG108" s="244"/>
      <c r="AH108" s="514"/>
      <c r="AI108" s="58"/>
      <c r="AJ108" s="58"/>
      <c r="AK108" s="58"/>
      <c r="AL108" s="47"/>
      <c r="AM108" s="47"/>
      <c r="AN108" s="47"/>
      <c r="AO108" s="47"/>
      <c r="AP108" s="47"/>
      <c r="AQ108" s="243"/>
      <c r="AR108" s="244"/>
      <c r="AS108" s="244"/>
      <c r="AT108" s="244"/>
      <c r="AU108" s="521"/>
      <c r="AV108" s="239"/>
      <c r="AW108" s="239"/>
      <c r="AX108" s="239"/>
      <c r="AY108" s="50"/>
      <c r="AZ108" s="50"/>
      <c r="BA108" s="50"/>
      <c r="BB108" s="50"/>
      <c r="BC108" s="50"/>
      <c r="BD108" s="243"/>
      <c r="BE108" s="244"/>
      <c r="BF108" s="244"/>
      <c r="BG108" s="246"/>
      <c r="BH108" s="529"/>
    </row>
    <row r="109" spans="1:60" s="52" customFormat="1">
      <c r="A109" s="450">
        <f t="shared" si="9"/>
        <v>99</v>
      </c>
      <c r="B109" s="469"/>
      <c r="C109" s="469"/>
      <c r="D109" s="454"/>
      <c r="E109" s="454"/>
      <c r="F109" s="53"/>
      <c r="G109" s="53"/>
      <c r="H109" s="495"/>
      <c r="I109" s="54"/>
      <c r="J109" s="54"/>
      <c r="K109" s="54"/>
      <c r="L109" s="55"/>
      <c r="M109" s="55"/>
      <c r="N109" s="55"/>
      <c r="O109" s="55"/>
      <c r="P109" s="55"/>
      <c r="Q109" s="243"/>
      <c r="R109" s="244"/>
      <c r="S109" s="244"/>
      <c r="T109" s="244"/>
      <c r="U109" s="504"/>
      <c r="V109" s="56"/>
      <c r="W109" s="56"/>
      <c r="X109" s="56"/>
      <c r="Y109" s="57"/>
      <c r="Z109" s="57"/>
      <c r="AA109" s="57"/>
      <c r="AB109" s="57"/>
      <c r="AC109" s="57"/>
      <c r="AD109" s="243"/>
      <c r="AE109" s="244"/>
      <c r="AF109" s="244"/>
      <c r="AG109" s="244"/>
      <c r="AH109" s="514"/>
      <c r="AI109" s="58"/>
      <c r="AJ109" s="58"/>
      <c r="AK109" s="58"/>
      <c r="AL109" s="47"/>
      <c r="AM109" s="47"/>
      <c r="AN109" s="47"/>
      <c r="AO109" s="47"/>
      <c r="AP109" s="47"/>
      <c r="AQ109" s="243"/>
      <c r="AR109" s="244"/>
      <c r="AS109" s="244"/>
      <c r="AT109" s="244"/>
      <c r="AU109" s="521"/>
      <c r="AV109" s="239"/>
      <c r="AW109" s="239"/>
      <c r="AX109" s="239"/>
      <c r="AY109" s="50"/>
      <c r="AZ109" s="50"/>
      <c r="BA109" s="50"/>
      <c r="BB109" s="50"/>
      <c r="BC109" s="50"/>
      <c r="BD109" s="243"/>
      <c r="BE109" s="244"/>
      <c r="BF109" s="244"/>
      <c r="BG109" s="246"/>
      <c r="BH109" s="529"/>
    </row>
    <row r="110" spans="1:60" s="52" customFormat="1">
      <c r="A110" s="450">
        <f t="shared" si="9"/>
        <v>100</v>
      </c>
      <c r="B110" s="469"/>
      <c r="C110" s="469"/>
      <c r="D110" s="454"/>
      <c r="E110" s="454"/>
      <c r="F110" s="53"/>
      <c r="G110" s="53"/>
      <c r="H110" s="495"/>
      <c r="I110" s="54"/>
      <c r="J110" s="54"/>
      <c r="K110" s="54"/>
      <c r="L110" s="55"/>
      <c r="M110" s="55"/>
      <c r="N110" s="55"/>
      <c r="O110" s="55"/>
      <c r="P110" s="55"/>
      <c r="Q110" s="243"/>
      <c r="R110" s="244"/>
      <c r="S110" s="244"/>
      <c r="T110" s="244"/>
      <c r="U110" s="504"/>
      <c r="V110" s="56"/>
      <c r="W110" s="56"/>
      <c r="X110" s="56"/>
      <c r="Y110" s="57"/>
      <c r="Z110" s="57"/>
      <c r="AA110" s="57"/>
      <c r="AB110" s="57"/>
      <c r="AC110" s="57"/>
      <c r="AD110" s="243"/>
      <c r="AE110" s="244"/>
      <c r="AF110" s="244"/>
      <c r="AG110" s="244"/>
      <c r="AH110" s="514"/>
      <c r="AI110" s="58"/>
      <c r="AJ110" s="58"/>
      <c r="AK110" s="58"/>
      <c r="AL110" s="47"/>
      <c r="AM110" s="47"/>
      <c r="AN110" s="47"/>
      <c r="AO110" s="47"/>
      <c r="AP110" s="47"/>
      <c r="AQ110" s="243"/>
      <c r="AR110" s="244"/>
      <c r="AS110" s="244"/>
      <c r="AT110" s="244"/>
      <c r="AU110" s="521"/>
      <c r="AV110" s="239"/>
      <c r="AW110" s="239"/>
      <c r="AX110" s="239"/>
      <c r="AY110" s="50"/>
      <c r="AZ110" s="50"/>
      <c r="BA110" s="50"/>
      <c r="BB110" s="50"/>
      <c r="BC110" s="50"/>
      <c r="BD110" s="243"/>
      <c r="BE110" s="244"/>
      <c r="BF110" s="244"/>
      <c r="BG110" s="246"/>
      <c r="BH110" s="529"/>
    </row>
    <row r="111" spans="1:60" s="52" customFormat="1">
      <c r="A111" s="450">
        <f t="shared" si="9"/>
        <v>101</v>
      </c>
      <c r="B111" s="469"/>
      <c r="C111" s="469"/>
      <c r="D111" s="454"/>
      <c r="E111" s="454"/>
      <c r="F111" s="53"/>
      <c r="G111" s="53"/>
      <c r="H111" s="495"/>
      <c r="I111" s="54"/>
      <c r="J111" s="54"/>
      <c r="K111" s="54"/>
      <c r="L111" s="55"/>
      <c r="M111" s="55"/>
      <c r="N111" s="55"/>
      <c r="O111" s="55"/>
      <c r="P111" s="55"/>
      <c r="Q111" s="243"/>
      <c r="R111" s="244"/>
      <c r="S111" s="244"/>
      <c r="T111" s="244"/>
      <c r="U111" s="504"/>
      <c r="V111" s="56"/>
      <c r="W111" s="56"/>
      <c r="X111" s="56"/>
      <c r="Y111" s="57"/>
      <c r="Z111" s="57"/>
      <c r="AA111" s="57"/>
      <c r="AB111" s="57"/>
      <c r="AC111" s="57"/>
      <c r="AD111" s="243"/>
      <c r="AE111" s="244"/>
      <c r="AF111" s="244"/>
      <c r="AG111" s="244"/>
      <c r="AH111" s="514"/>
      <c r="AI111" s="58"/>
      <c r="AJ111" s="58"/>
      <c r="AK111" s="58"/>
      <c r="AL111" s="47"/>
      <c r="AM111" s="47"/>
      <c r="AN111" s="47"/>
      <c r="AO111" s="47"/>
      <c r="AP111" s="47"/>
      <c r="AQ111" s="243"/>
      <c r="AR111" s="244"/>
      <c r="AS111" s="244"/>
      <c r="AT111" s="244"/>
      <c r="AU111" s="521"/>
      <c r="AV111" s="239"/>
      <c r="AW111" s="239"/>
      <c r="AX111" s="239"/>
      <c r="AY111" s="50"/>
      <c r="AZ111" s="50"/>
      <c r="BA111" s="50"/>
      <c r="BB111" s="50"/>
      <c r="BC111" s="50"/>
      <c r="BD111" s="243"/>
      <c r="BE111" s="244"/>
      <c r="BF111" s="244"/>
      <c r="BG111" s="246"/>
      <c r="BH111" s="529"/>
    </row>
    <row r="112" spans="1:60" s="52" customFormat="1">
      <c r="A112" s="450">
        <f t="shared" si="9"/>
        <v>102</v>
      </c>
      <c r="B112" s="469"/>
      <c r="C112" s="469"/>
      <c r="D112" s="454"/>
      <c r="E112" s="454"/>
      <c r="F112" s="53"/>
      <c r="G112" s="53"/>
      <c r="H112" s="495"/>
      <c r="I112" s="54"/>
      <c r="J112" s="54"/>
      <c r="K112" s="54"/>
      <c r="L112" s="55"/>
      <c r="M112" s="55"/>
      <c r="N112" s="55"/>
      <c r="O112" s="55"/>
      <c r="P112" s="55"/>
      <c r="Q112" s="243"/>
      <c r="R112" s="244"/>
      <c r="S112" s="244"/>
      <c r="T112" s="244"/>
      <c r="U112" s="504"/>
      <c r="V112" s="56"/>
      <c r="W112" s="56"/>
      <c r="X112" s="56"/>
      <c r="Y112" s="57"/>
      <c r="Z112" s="57"/>
      <c r="AA112" s="57"/>
      <c r="AB112" s="57"/>
      <c r="AC112" s="57"/>
      <c r="AD112" s="243"/>
      <c r="AE112" s="244"/>
      <c r="AF112" s="244"/>
      <c r="AG112" s="244"/>
      <c r="AH112" s="514"/>
      <c r="AI112" s="58"/>
      <c r="AJ112" s="58"/>
      <c r="AK112" s="58"/>
      <c r="AL112" s="47"/>
      <c r="AM112" s="47"/>
      <c r="AN112" s="47"/>
      <c r="AO112" s="47"/>
      <c r="AP112" s="47"/>
      <c r="AQ112" s="243"/>
      <c r="AR112" s="244"/>
      <c r="AS112" s="244"/>
      <c r="AT112" s="244"/>
      <c r="AU112" s="521"/>
      <c r="AV112" s="239"/>
      <c r="AW112" s="239"/>
      <c r="AX112" s="239"/>
      <c r="AY112" s="50"/>
      <c r="AZ112" s="50"/>
      <c r="BA112" s="50"/>
      <c r="BB112" s="50"/>
      <c r="BC112" s="50"/>
      <c r="BD112" s="243"/>
      <c r="BE112" s="244"/>
      <c r="BF112" s="244"/>
      <c r="BG112" s="246"/>
      <c r="BH112" s="529"/>
    </row>
    <row r="113" spans="1:60" s="52" customFormat="1">
      <c r="A113" s="450">
        <f t="shared" si="9"/>
        <v>103</v>
      </c>
      <c r="B113" s="469"/>
      <c r="C113" s="469"/>
      <c r="D113" s="454"/>
      <c r="E113" s="454"/>
      <c r="F113" s="53"/>
      <c r="G113" s="53"/>
      <c r="H113" s="495"/>
      <c r="I113" s="54"/>
      <c r="J113" s="54"/>
      <c r="K113" s="54"/>
      <c r="L113" s="55"/>
      <c r="M113" s="55"/>
      <c r="N113" s="55"/>
      <c r="O113" s="55"/>
      <c r="P113" s="55"/>
      <c r="Q113" s="243"/>
      <c r="R113" s="244"/>
      <c r="S113" s="244"/>
      <c r="T113" s="244"/>
      <c r="U113" s="504"/>
      <c r="V113" s="56"/>
      <c r="W113" s="56"/>
      <c r="X113" s="56"/>
      <c r="Y113" s="57"/>
      <c r="Z113" s="57"/>
      <c r="AA113" s="57"/>
      <c r="AB113" s="57"/>
      <c r="AC113" s="57"/>
      <c r="AD113" s="243"/>
      <c r="AE113" s="244"/>
      <c r="AF113" s="244"/>
      <c r="AG113" s="244"/>
      <c r="AH113" s="514"/>
      <c r="AI113" s="58"/>
      <c r="AJ113" s="58"/>
      <c r="AK113" s="58"/>
      <c r="AL113" s="47"/>
      <c r="AM113" s="47"/>
      <c r="AN113" s="47"/>
      <c r="AO113" s="47"/>
      <c r="AP113" s="47"/>
      <c r="AQ113" s="243"/>
      <c r="AR113" s="244"/>
      <c r="AS113" s="244"/>
      <c r="AT113" s="244"/>
      <c r="AU113" s="521"/>
      <c r="AV113" s="239"/>
      <c r="AW113" s="239"/>
      <c r="AX113" s="239"/>
      <c r="AY113" s="50"/>
      <c r="AZ113" s="50"/>
      <c r="BA113" s="50"/>
      <c r="BB113" s="50"/>
      <c r="BC113" s="50"/>
      <c r="BD113" s="243"/>
      <c r="BE113" s="244"/>
      <c r="BF113" s="244"/>
      <c r="BG113" s="246"/>
      <c r="BH113" s="529"/>
    </row>
    <row r="114" spans="1:60" s="52" customFormat="1">
      <c r="A114" s="450">
        <f t="shared" si="9"/>
        <v>104</v>
      </c>
      <c r="B114" s="469"/>
      <c r="C114" s="469"/>
      <c r="D114" s="454"/>
      <c r="E114" s="454"/>
      <c r="F114" s="53"/>
      <c r="G114" s="53"/>
      <c r="H114" s="495"/>
      <c r="I114" s="54"/>
      <c r="J114" s="54"/>
      <c r="K114" s="54"/>
      <c r="L114" s="55"/>
      <c r="M114" s="55"/>
      <c r="N114" s="55"/>
      <c r="O114" s="55"/>
      <c r="P114" s="55"/>
      <c r="Q114" s="243"/>
      <c r="R114" s="244"/>
      <c r="S114" s="244"/>
      <c r="T114" s="244"/>
      <c r="U114" s="504"/>
      <c r="V114" s="56"/>
      <c r="W114" s="56"/>
      <c r="X114" s="56"/>
      <c r="Y114" s="57"/>
      <c r="Z114" s="57"/>
      <c r="AA114" s="57"/>
      <c r="AB114" s="57"/>
      <c r="AC114" s="57"/>
      <c r="AD114" s="243"/>
      <c r="AE114" s="244"/>
      <c r="AF114" s="244"/>
      <c r="AG114" s="244"/>
      <c r="AH114" s="514"/>
      <c r="AI114" s="58"/>
      <c r="AJ114" s="58"/>
      <c r="AK114" s="58"/>
      <c r="AL114" s="47"/>
      <c r="AM114" s="47"/>
      <c r="AN114" s="47"/>
      <c r="AO114" s="47"/>
      <c r="AP114" s="47"/>
      <c r="AQ114" s="243"/>
      <c r="AR114" s="244"/>
      <c r="AS114" s="244"/>
      <c r="AT114" s="244"/>
      <c r="AU114" s="521"/>
      <c r="AV114" s="239"/>
      <c r="AW114" s="239"/>
      <c r="AX114" s="239"/>
      <c r="AY114" s="50"/>
      <c r="AZ114" s="50"/>
      <c r="BA114" s="50"/>
      <c r="BB114" s="50"/>
      <c r="BC114" s="50"/>
      <c r="BD114" s="243"/>
      <c r="BE114" s="244"/>
      <c r="BF114" s="244"/>
      <c r="BG114" s="246"/>
      <c r="BH114" s="529"/>
    </row>
    <row r="115" spans="1:60" s="52" customFormat="1">
      <c r="A115" s="450">
        <f t="shared" si="9"/>
        <v>105</v>
      </c>
      <c r="B115" s="469"/>
      <c r="C115" s="469"/>
      <c r="D115" s="454"/>
      <c r="E115" s="454"/>
      <c r="F115" s="53"/>
      <c r="G115" s="53"/>
      <c r="H115" s="495"/>
      <c r="I115" s="54"/>
      <c r="J115" s="54"/>
      <c r="K115" s="54"/>
      <c r="L115" s="55"/>
      <c r="M115" s="55"/>
      <c r="N115" s="55"/>
      <c r="O115" s="55"/>
      <c r="P115" s="55"/>
      <c r="Q115" s="243"/>
      <c r="R115" s="244"/>
      <c r="S115" s="244"/>
      <c r="T115" s="244"/>
      <c r="U115" s="504"/>
      <c r="V115" s="56"/>
      <c r="W115" s="56"/>
      <c r="X115" s="56"/>
      <c r="Y115" s="57"/>
      <c r="Z115" s="57"/>
      <c r="AA115" s="57"/>
      <c r="AB115" s="57"/>
      <c r="AC115" s="57"/>
      <c r="AD115" s="243"/>
      <c r="AE115" s="244"/>
      <c r="AF115" s="244"/>
      <c r="AG115" s="244"/>
      <c r="AH115" s="514"/>
      <c r="AI115" s="58"/>
      <c r="AJ115" s="58"/>
      <c r="AK115" s="58"/>
      <c r="AL115" s="47"/>
      <c r="AM115" s="47"/>
      <c r="AN115" s="47"/>
      <c r="AO115" s="47"/>
      <c r="AP115" s="47"/>
      <c r="AQ115" s="243"/>
      <c r="AR115" s="244"/>
      <c r="AS115" s="244"/>
      <c r="AT115" s="244"/>
      <c r="AU115" s="521"/>
      <c r="AV115" s="239"/>
      <c r="AW115" s="239"/>
      <c r="AX115" s="239"/>
      <c r="AY115" s="50"/>
      <c r="AZ115" s="50"/>
      <c r="BA115" s="50"/>
      <c r="BB115" s="50"/>
      <c r="BC115" s="50"/>
      <c r="BD115" s="243"/>
      <c r="BE115" s="244"/>
      <c r="BF115" s="244"/>
      <c r="BG115" s="246"/>
      <c r="BH115" s="529"/>
    </row>
    <row r="116" spans="1:60" s="52" customFormat="1">
      <c r="A116" s="450">
        <f t="shared" si="9"/>
        <v>106</v>
      </c>
      <c r="B116" s="469"/>
      <c r="C116" s="469"/>
      <c r="D116" s="454"/>
      <c r="E116" s="454"/>
      <c r="F116" s="53"/>
      <c r="G116" s="53"/>
      <c r="H116" s="495"/>
      <c r="I116" s="54"/>
      <c r="J116" s="54"/>
      <c r="K116" s="54"/>
      <c r="L116" s="55"/>
      <c r="M116" s="55"/>
      <c r="N116" s="55"/>
      <c r="O116" s="55"/>
      <c r="P116" s="55"/>
      <c r="Q116" s="243"/>
      <c r="R116" s="244"/>
      <c r="S116" s="244"/>
      <c r="T116" s="244"/>
      <c r="U116" s="504"/>
      <c r="V116" s="56"/>
      <c r="W116" s="56"/>
      <c r="X116" s="56"/>
      <c r="Y116" s="57"/>
      <c r="Z116" s="57"/>
      <c r="AA116" s="57"/>
      <c r="AB116" s="57"/>
      <c r="AC116" s="57"/>
      <c r="AD116" s="243"/>
      <c r="AE116" s="244"/>
      <c r="AF116" s="244"/>
      <c r="AG116" s="244"/>
      <c r="AH116" s="514"/>
      <c r="AI116" s="58"/>
      <c r="AJ116" s="58"/>
      <c r="AK116" s="58"/>
      <c r="AL116" s="47"/>
      <c r="AM116" s="47"/>
      <c r="AN116" s="47"/>
      <c r="AO116" s="47"/>
      <c r="AP116" s="47"/>
      <c r="AQ116" s="243"/>
      <c r="AR116" s="244"/>
      <c r="AS116" s="244"/>
      <c r="AT116" s="244"/>
      <c r="AU116" s="521"/>
      <c r="AV116" s="239"/>
      <c r="AW116" s="239"/>
      <c r="AX116" s="239"/>
      <c r="AY116" s="50"/>
      <c r="AZ116" s="50"/>
      <c r="BA116" s="50"/>
      <c r="BB116" s="50"/>
      <c r="BC116" s="50"/>
      <c r="BD116" s="243"/>
      <c r="BE116" s="244"/>
      <c r="BF116" s="244"/>
      <c r="BG116" s="246"/>
      <c r="BH116" s="529"/>
    </row>
    <row r="117" spans="1:60" s="52" customFormat="1">
      <c r="A117" s="450">
        <f t="shared" si="9"/>
        <v>107</v>
      </c>
      <c r="B117" s="469"/>
      <c r="C117" s="469"/>
      <c r="D117" s="454"/>
      <c r="E117" s="454"/>
      <c r="F117" s="53"/>
      <c r="G117" s="53"/>
      <c r="H117" s="495"/>
      <c r="I117" s="54"/>
      <c r="J117" s="54"/>
      <c r="K117" s="54"/>
      <c r="L117" s="55"/>
      <c r="M117" s="55"/>
      <c r="N117" s="55"/>
      <c r="O117" s="55"/>
      <c r="P117" s="55"/>
      <c r="Q117" s="243"/>
      <c r="R117" s="244"/>
      <c r="S117" s="244"/>
      <c r="T117" s="244"/>
      <c r="U117" s="504"/>
      <c r="V117" s="56"/>
      <c r="W117" s="56"/>
      <c r="X117" s="56"/>
      <c r="Y117" s="57"/>
      <c r="Z117" s="57"/>
      <c r="AA117" s="57"/>
      <c r="AB117" s="57"/>
      <c r="AC117" s="57"/>
      <c r="AD117" s="243"/>
      <c r="AE117" s="244"/>
      <c r="AF117" s="244"/>
      <c r="AG117" s="244"/>
      <c r="AH117" s="514"/>
      <c r="AI117" s="58"/>
      <c r="AJ117" s="58"/>
      <c r="AK117" s="58"/>
      <c r="AL117" s="47"/>
      <c r="AM117" s="47"/>
      <c r="AN117" s="47"/>
      <c r="AO117" s="47"/>
      <c r="AP117" s="47"/>
      <c r="AQ117" s="243"/>
      <c r="AR117" s="244"/>
      <c r="AS117" s="244"/>
      <c r="AT117" s="244"/>
      <c r="AU117" s="521"/>
      <c r="AV117" s="239"/>
      <c r="AW117" s="239"/>
      <c r="AX117" s="239"/>
      <c r="AY117" s="50"/>
      <c r="AZ117" s="50"/>
      <c r="BA117" s="50"/>
      <c r="BB117" s="50"/>
      <c r="BC117" s="50"/>
      <c r="BD117" s="243"/>
      <c r="BE117" s="244"/>
      <c r="BF117" s="244"/>
      <c r="BG117" s="246"/>
      <c r="BH117" s="529"/>
    </row>
    <row r="118" spans="1:60" s="52" customFormat="1">
      <c r="A118" s="450">
        <f t="shared" si="9"/>
        <v>108</v>
      </c>
      <c r="B118" s="469"/>
      <c r="C118" s="469"/>
      <c r="D118" s="454"/>
      <c r="E118" s="454"/>
      <c r="F118" s="53"/>
      <c r="G118" s="53"/>
      <c r="H118" s="495"/>
      <c r="I118" s="54"/>
      <c r="J118" s="54"/>
      <c r="K118" s="54"/>
      <c r="L118" s="55"/>
      <c r="M118" s="55"/>
      <c r="N118" s="55"/>
      <c r="O118" s="55"/>
      <c r="P118" s="55"/>
      <c r="Q118" s="243"/>
      <c r="R118" s="244"/>
      <c r="S118" s="244"/>
      <c r="T118" s="244"/>
      <c r="U118" s="504"/>
      <c r="V118" s="56"/>
      <c r="W118" s="56"/>
      <c r="X118" s="56"/>
      <c r="Y118" s="57"/>
      <c r="Z118" s="57"/>
      <c r="AA118" s="57"/>
      <c r="AB118" s="57"/>
      <c r="AC118" s="57"/>
      <c r="AD118" s="243"/>
      <c r="AE118" s="244"/>
      <c r="AF118" s="244"/>
      <c r="AG118" s="244"/>
      <c r="AH118" s="514"/>
      <c r="AI118" s="58"/>
      <c r="AJ118" s="58"/>
      <c r="AK118" s="58"/>
      <c r="AL118" s="47"/>
      <c r="AM118" s="47"/>
      <c r="AN118" s="47"/>
      <c r="AO118" s="47"/>
      <c r="AP118" s="47"/>
      <c r="AQ118" s="243"/>
      <c r="AR118" s="244"/>
      <c r="AS118" s="244"/>
      <c r="AT118" s="244"/>
      <c r="AU118" s="521"/>
      <c r="AV118" s="239"/>
      <c r="AW118" s="239"/>
      <c r="AX118" s="239"/>
      <c r="AY118" s="50"/>
      <c r="AZ118" s="50"/>
      <c r="BA118" s="50"/>
      <c r="BB118" s="50"/>
      <c r="BC118" s="50"/>
      <c r="BD118" s="243"/>
      <c r="BE118" s="244"/>
      <c r="BF118" s="244"/>
      <c r="BG118" s="246"/>
      <c r="BH118" s="529"/>
    </row>
    <row r="119" spans="1:60" s="52" customFormat="1">
      <c r="A119" s="450">
        <f t="shared" si="9"/>
        <v>109</v>
      </c>
      <c r="B119" s="469"/>
      <c r="C119" s="469"/>
      <c r="D119" s="454"/>
      <c r="E119" s="454"/>
      <c r="F119" s="53"/>
      <c r="G119" s="53"/>
      <c r="H119" s="495"/>
      <c r="I119" s="54"/>
      <c r="J119" s="54"/>
      <c r="K119" s="54"/>
      <c r="L119" s="55"/>
      <c r="M119" s="55"/>
      <c r="N119" s="55"/>
      <c r="O119" s="55"/>
      <c r="P119" s="55"/>
      <c r="Q119" s="243"/>
      <c r="R119" s="244"/>
      <c r="S119" s="244"/>
      <c r="T119" s="244"/>
      <c r="U119" s="504"/>
      <c r="V119" s="56"/>
      <c r="W119" s="56"/>
      <c r="X119" s="56"/>
      <c r="Y119" s="57"/>
      <c r="Z119" s="57"/>
      <c r="AA119" s="57"/>
      <c r="AB119" s="57"/>
      <c r="AC119" s="57"/>
      <c r="AD119" s="243"/>
      <c r="AE119" s="244"/>
      <c r="AF119" s="244"/>
      <c r="AG119" s="244"/>
      <c r="AH119" s="514"/>
      <c r="AI119" s="58"/>
      <c r="AJ119" s="58"/>
      <c r="AK119" s="58"/>
      <c r="AL119" s="47"/>
      <c r="AM119" s="47"/>
      <c r="AN119" s="47"/>
      <c r="AO119" s="47"/>
      <c r="AP119" s="47"/>
      <c r="AQ119" s="243"/>
      <c r="AR119" s="244"/>
      <c r="AS119" s="244"/>
      <c r="AT119" s="244"/>
      <c r="AU119" s="521"/>
      <c r="AV119" s="239"/>
      <c r="AW119" s="239"/>
      <c r="AX119" s="239"/>
      <c r="AY119" s="50"/>
      <c r="AZ119" s="50"/>
      <c r="BA119" s="50"/>
      <c r="BB119" s="50"/>
      <c r="BC119" s="50"/>
      <c r="BD119" s="243"/>
      <c r="BE119" s="244"/>
      <c r="BF119" s="244"/>
      <c r="BG119" s="246"/>
      <c r="BH119" s="529"/>
    </row>
    <row r="120" spans="1:60" s="52" customFormat="1">
      <c r="A120" s="450">
        <f t="shared" si="9"/>
        <v>110</v>
      </c>
      <c r="B120" s="469"/>
      <c r="C120" s="469"/>
      <c r="D120" s="454"/>
      <c r="E120" s="454"/>
      <c r="F120" s="53"/>
      <c r="G120" s="53"/>
      <c r="H120" s="495"/>
      <c r="I120" s="54"/>
      <c r="J120" s="54"/>
      <c r="K120" s="54"/>
      <c r="L120" s="55"/>
      <c r="M120" s="55"/>
      <c r="N120" s="55"/>
      <c r="O120" s="55"/>
      <c r="P120" s="55"/>
      <c r="Q120" s="243"/>
      <c r="R120" s="244"/>
      <c r="S120" s="244"/>
      <c r="T120" s="244"/>
      <c r="U120" s="504"/>
      <c r="V120" s="56"/>
      <c r="W120" s="56"/>
      <c r="X120" s="56"/>
      <c r="Y120" s="57"/>
      <c r="Z120" s="57"/>
      <c r="AA120" s="57"/>
      <c r="AB120" s="57"/>
      <c r="AC120" s="57"/>
      <c r="AD120" s="243"/>
      <c r="AE120" s="244"/>
      <c r="AF120" s="244"/>
      <c r="AG120" s="244"/>
      <c r="AH120" s="514"/>
      <c r="AI120" s="58"/>
      <c r="AJ120" s="58"/>
      <c r="AK120" s="58"/>
      <c r="AL120" s="47"/>
      <c r="AM120" s="47"/>
      <c r="AN120" s="47"/>
      <c r="AO120" s="47"/>
      <c r="AP120" s="47"/>
      <c r="AQ120" s="243"/>
      <c r="AR120" s="244"/>
      <c r="AS120" s="244"/>
      <c r="AT120" s="244"/>
      <c r="AU120" s="521"/>
      <c r="AV120" s="239"/>
      <c r="AW120" s="239"/>
      <c r="AX120" s="239"/>
      <c r="AY120" s="50"/>
      <c r="AZ120" s="50"/>
      <c r="BA120" s="50"/>
      <c r="BB120" s="50"/>
      <c r="BC120" s="50"/>
      <c r="BD120" s="243"/>
      <c r="BE120" s="244"/>
      <c r="BF120" s="244"/>
      <c r="BG120" s="246"/>
      <c r="BH120" s="529"/>
    </row>
    <row r="121" spans="1:60" s="52" customFormat="1">
      <c r="A121" s="450">
        <f t="shared" si="9"/>
        <v>111</v>
      </c>
      <c r="B121" s="469"/>
      <c r="C121" s="469"/>
      <c r="D121" s="454"/>
      <c r="E121" s="454"/>
      <c r="F121" s="53"/>
      <c r="G121" s="53"/>
      <c r="H121" s="495"/>
      <c r="I121" s="54"/>
      <c r="J121" s="54"/>
      <c r="K121" s="54"/>
      <c r="L121" s="55"/>
      <c r="M121" s="55"/>
      <c r="N121" s="55"/>
      <c r="O121" s="55"/>
      <c r="P121" s="55"/>
      <c r="Q121" s="243"/>
      <c r="R121" s="244"/>
      <c r="S121" s="244"/>
      <c r="T121" s="244"/>
      <c r="U121" s="504"/>
      <c r="V121" s="56"/>
      <c r="W121" s="56"/>
      <c r="X121" s="56"/>
      <c r="Y121" s="57"/>
      <c r="Z121" s="57"/>
      <c r="AA121" s="57"/>
      <c r="AB121" s="57"/>
      <c r="AC121" s="57"/>
      <c r="AD121" s="243"/>
      <c r="AE121" s="244"/>
      <c r="AF121" s="244"/>
      <c r="AG121" s="244"/>
      <c r="AH121" s="514"/>
      <c r="AI121" s="58"/>
      <c r="AJ121" s="58"/>
      <c r="AK121" s="58"/>
      <c r="AL121" s="47"/>
      <c r="AM121" s="47"/>
      <c r="AN121" s="47"/>
      <c r="AO121" s="47"/>
      <c r="AP121" s="47"/>
      <c r="AQ121" s="243"/>
      <c r="AR121" s="244"/>
      <c r="AS121" s="244"/>
      <c r="AT121" s="244"/>
      <c r="AU121" s="521"/>
      <c r="AV121" s="239"/>
      <c r="AW121" s="239"/>
      <c r="AX121" s="239"/>
      <c r="AY121" s="50"/>
      <c r="AZ121" s="50"/>
      <c r="BA121" s="50"/>
      <c r="BB121" s="50"/>
      <c r="BC121" s="50"/>
      <c r="BD121" s="243"/>
      <c r="BE121" s="244"/>
      <c r="BF121" s="244"/>
      <c r="BG121" s="246"/>
      <c r="BH121" s="529"/>
    </row>
    <row r="122" spans="1:60" s="52" customFormat="1">
      <c r="A122" s="450">
        <f t="shared" si="9"/>
        <v>112</v>
      </c>
      <c r="B122" s="469"/>
      <c r="C122" s="469"/>
      <c r="D122" s="454"/>
      <c r="E122" s="454"/>
      <c r="F122" s="53"/>
      <c r="G122" s="53"/>
      <c r="H122" s="495"/>
      <c r="I122" s="54"/>
      <c r="J122" s="54"/>
      <c r="K122" s="54"/>
      <c r="L122" s="55"/>
      <c r="M122" s="55"/>
      <c r="N122" s="55"/>
      <c r="O122" s="55"/>
      <c r="P122" s="55"/>
      <c r="Q122" s="243"/>
      <c r="R122" s="244"/>
      <c r="S122" s="244"/>
      <c r="T122" s="244"/>
      <c r="U122" s="504"/>
      <c r="V122" s="56"/>
      <c r="W122" s="56"/>
      <c r="X122" s="56"/>
      <c r="Y122" s="57"/>
      <c r="Z122" s="57"/>
      <c r="AA122" s="57"/>
      <c r="AB122" s="57"/>
      <c r="AC122" s="57"/>
      <c r="AD122" s="243"/>
      <c r="AE122" s="244"/>
      <c r="AF122" s="244"/>
      <c r="AG122" s="244"/>
      <c r="AH122" s="514"/>
      <c r="AI122" s="58"/>
      <c r="AJ122" s="58"/>
      <c r="AK122" s="58"/>
      <c r="AL122" s="47"/>
      <c r="AM122" s="47"/>
      <c r="AN122" s="47"/>
      <c r="AO122" s="47"/>
      <c r="AP122" s="47"/>
      <c r="AQ122" s="243"/>
      <c r="AR122" s="244"/>
      <c r="AS122" s="244"/>
      <c r="AT122" s="244"/>
      <c r="AU122" s="521"/>
      <c r="AV122" s="239"/>
      <c r="AW122" s="239"/>
      <c r="AX122" s="239"/>
      <c r="AY122" s="50"/>
      <c r="AZ122" s="50"/>
      <c r="BA122" s="50"/>
      <c r="BB122" s="50"/>
      <c r="BC122" s="50"/>
      <c r="BD122" s="243"/>
      <c r="BE122" s="244"/>
      <c r="BF122" s="244"/>
      <c r="BG122" s="246"/>
      <c r="BH122" s="529"/>
    </row>
    <row r="123" spans="1:60" s="52" customFormat="1">
      <c r="A123" s="450">
        <f t="shared" si="9"/>
        <v>113</v>
      </c>
      <c r="B123" s="469"/>
      <c r="C123" s="469"/>
      <c r="D123" s="454"/>
      <c r="E123" s="454"/>
      <c r="F123" s="53"/>
      <c r="G123" s="53"/>
      <c r="H123" s="495"/>
      <c r="I123" s="54"/>
      <c r="J123" s="54"/>
      <c r="K123" s="54"/>
      <c r="L123" s="55"/>
      <c r="M123" s="55"/>
      <c r="N123" s="55"/>
      <c r="O123" s="55"/>
      <c r="P123" s="55"/>
      <c r="Q123" s="243"/>
      <c r="R123" s="244"/>
      <c r="S123" s="244"/>
      <c r="T123" s="244"/>
      <c r="U123" s="504"/>
      <c r="V123" s="56"/>
      <c r="W123" s="56"/>
      <c r="X123" s="56"/>
      <c r="Y123" s="57"/>
      <c r="Z123" s="57"/>
      <c r="AA123" s="57"/>
      <c r="AB123" s="57"/>
      <c r="AC123" s="57"/>
      <c r="AD123" s="243"/>
      <c r="AE123" s="244"/>
      <c r="AF123" s="244"/>
      <c r="AG123" s="244"/>
      <c r="AH123" s="514"/>
      <c r="AI123" s="58"/>
      <c r="AJ123" s="58"/>
      <c r="AK123" s="58"/>
      <c r="AL123" s="47"/>
      <c r="AM123" s="47"/>
      <c r="AN123" s="47"/>
      <c r="AO123" s="47"/>
      <c r="AP123" s="47"/>
      <c r="AQ123" s="243"/>
      <c r="AR123" s="244"/>
      <c r="AS123" s="244"/>
      <c r="AT123" s="244"/>
      <c r="AU123" s="521"/>
      <c r="AV123" s="239"/>
      <c r="AW123" s="239"/>
      <c r="AX123" s="239"/>
      <c r="AY123" s="50"/>
      <c r="AZ123" s="50"/>
      <c r="BA123" s="50"/>
      <c r="BB123" s="50"/>
      <c r="BC123" s="50"/>
      <c r="BD123" s="243"/>
      <c r="BE123" s="244"/>
      <c r="BF123" s="244"/>
      <c r="BG123" s="246"/>
      <c r="BH123" s="529"/>
    </row>
    <row r="124" spans="1:60" s="52" customFormat="1">
      <c r="A124" s="450">
        <f t="shared" si="9"/>
        <v>114</v>
      </c>
      <c r="B124" s="469"/>
      <c r="C124" s="469"/>
      <c r="D124" s="454"/>
      <c r="E124" s="454"/>
      <c r="F124" s="53"/>
      <c r="G124" s="53"/>
      <c r="H124" s="495"/>
      <c r="I124" s="54"/>
      <c r="J124" s="54"/>
      <c r="K124" s="54"/>
      <c r="L124" s="55"/>
      <c r="M124" s="55"/>
      <c r="N124" s="55"/>
      <c r="O124" s="55"/>
      <c r="P124" s="55"/>
      <c r="Q124" s="243"/>
      <c r="R124" s="244"/>
      <c r="S124" s="244"/>
      <c r="T124" s="244"/>
      <c r="U124" s="504"/>
      <c r="V124" s="56"/>
      <c r="W124" s="56"/>
      <c r="X124" s="56"/>
      <c r="Y124" s="57"/>
      <c r="Z124" s="57"/>
      <c r="AA124" s="57"/>
      <c r="AB124" s="57"/>
      <c r="AC124" s="57"/>
      <c r="AD124" s="243"/>
      <c r="AE124" s="244"/>
      <c r="AF124" s="244"/>
      <c r="AG124" s="244"/>
      <c r="AH124" s="514"/>
      <c r="AI124" s="58"/>
      <c r="AJ124" s="58"/>
      <c r="AK124" s="58"/>
      <c r="AL124" s="47"/>
      <c r="AM124" s="47"/>
      <c r="AN124" s="47"/>
      <c r="AO124" s="47"/>
      <c r="AP124" s="47"/>
      <c r="AQ124" s="243"/>
      <c r="AR124" s="244"/>
      <c r="AS124" s="244"/>
      <c r="AT124" s="244"/>
      <c r="AU124" s="521"/>
      <c r="AV124" s="239"/>
      <c r="AW124" s="239"/>
      <c r="AX124" s="239"/>
      <c r="AY124" s="50"/>
      <c r="AZ124" s="50"/>
      <c r="BA124" s="50"/>
      <c r="BB124" s="50"/>
      <c r="BC124" s="50"/>
      <c r="BD124" s="243"/>
      <c r="BE124" s="244"/>
      <c r="BF124" s="244"/>
      <c r="BG124" s="246"/>
      <c r="BH124" s="529"/>
    </row>
    <row r="125" spans="1:60" s="52" customFormat="1">
      <c r="A125" s="450">
        <f t="shared" si="9"/>
        <v>115</v>
      </c>
      <c r="B125" s="469"/>
      <c r="C125" s="469"/>
      <c r="D125" s="454"/>
      <c r="E125" s="454"/>
      <c r="F125" s="53"/>
      <c r="G125" s="53"/>
      <c r="H125" s="495"/>
      <c r="I125" s="54"/>
      <c r="J125" s="54"/>
      <c r="K125" s="54"/>
      <c r="L125" s="55"/>
      <c r="M125" s="55"/>
      <c r="N125" s="55"/>
      <c r="O125" s="55"/>
      <c r="P125" s="55"/>
      <c r="Q125" s="243"/>
      <c r="R125" s="244"/>
      <c r="S125" s="244"/>
      <c r="T125" s="244"/>
      <c r="U125" s="504"/>
      <c r="V125" s="56"/>
      <c r="W125" s="56"/>
      <c r="X125" s="56"/>
      <c r="Y125" s="57"/>
      <c r="Z125" s="57"/>
      <c r="AA125" s="57"/>
      <c r="AB125" s="57"/>
      <c r="AC125" s="57"/>
      <c r="AD125" s="243"/>
      <c r="AE125" s="244"/>
      <c r="AF125" s="244"/>
      <c r="AG125" s="244"/>
      <c r="AH125" s="514"/>
      <c r="AI125" s="58"/>
      <c r="AJ125" s="58"/>
      <c r="AK125" s="58"/>
      <c r="AL125" s="47"/>
      <c r="AM125" s="47"/>
      <c r="AN125" s="47"/>
      <c r="AO125" s="47"/>
      <c r="AP125" s="47"/>
      <c r="AQ125" s="243"/>
      <c r="AR125" s="244"/>
      <c r="AS125" s="244"/>
      <c r="AT125" s="244"/>
      <c r="AU125" s="521"/>
      <c r="AV125" s="239"/>
      <c r="AW125" s="239"/>
      <c r="AX125" s="239"/>
      <c r="AY125" s="50"/>
      <c r="AZ125" s="50"/>
      <c r="BA125" s="50"/>
      <c r="BB125" s="50"/>
      <c r="BC125" s="50"/>
      <c r="BD125" s="243"/>
      <c r="BE125" s="244"/>
      <c r="BF125" s="244"/>
      <c r="BG125" s="246"/>
      <c r="BH125" s="529"/>
    </row>
    <row r="126" spans="1:60" s="52" customFormat="1">
      <c r="A126" s="450">
        <f t="shared" si="9"/>
        <v>116</v>
      </c>
      <c r="B126" s="469"/>
      <c r="C126" s="469"/>
      <c r="D126" s="454"/>
      <c r="E126" s="454"/>
      <c r="F126" s="53"/>
      <c r="G126" s="53"/>
      <c r="H126" s="495"/>
      <c r="I126" s="54"/>
      <c r="J126" s="54"/>
      <c r="K126" s="54"/>
      <c r="L126" s="55"/>
      <c r="M126" s="55"/>
      <c r="N126" s="55"/>
      <c r="O126" s="55"/>
      <c r="P126" s="55"/>
      <c r="Q126" s="243"/>
      <c r="R126" s="244"/>
      <c r="S126" s="244"/>
      <c r="T126" s="244"/>
      <c r="U126" s="504"/>
      <c r="V126" s="56"/>
      <c r="W126" s="56"/>
      <c r="X126" s="56"/>
      <c r="Y126" s="57"/>
      <c r="Z126" s="57"/>
      <c r="AA126" s="57"/>
      <c r="AB126" s="57"/>
      <c r="AC126" s="57"/>
      <c r="AD126" s="243"/>
      <c r="AE126" s="244"/>
      <c r="AF126" s="244"/>
      <c r="AG126" s="244"/>
      <c r="AH126" s="514"/>
      <c r="AI126" s="58"/>
      <c r="AJ126" s="58"/>
      <c r="AK126" s="58"/>
      <c r="AL126" s="47"/>
      <c r="AM126" s="47"/>
      <c r="AN126" s="47"/>
      <c r="AO126" s="47"/>
      <c r="AP126" s="47"/>
      <c r="AQ126" s="243"/>
      <c r="AR126" s="244"/>
      <c r="AS126" s="244"/>
      <c r="AT126" s="244"/>
      <c r="AU126" s="521"/>
      <c r="AV126" s="239"/>
      <c r="AW126" s="239"/>
      <c r="AX126" s="239"/>
      <c r="AY126" s="50"/>
      <c r="AZ126" s="50"/>
      <c r="BA126" s="50"/>
      <c r="BB126" s="50"/>
      <c r="BC126" s="50"/>
      <c r="BD126" s="243"/>
      <c r="BE126" s="244"/>
      <c r="BF126" s="244"/>
      <c r="BG126" s="246"/>
      <c r="BH126" s="529"/>
    </row>
    <row r="127" spans="1:60" s="52" customFormat="1">
      <c r="A127" s="450">
        <f t="shared" si="9"/>
        <v>117</v>
      </c>
      <c r="B127" s="469"/>
      <c r="C127" s="469"/>
      <c r="D127" s="454"/>
      <c r="E127" s="454"/>
      <c r="F127" s="53"/>
      <c r="G127" s="53"/>
      <c r="H127" s="495"/>
      <c r="I127" s="54"/>
      <c r="J127" s="54"/>
      <c r="K127" s="54"/>
      <c r="L127" s="55"/>
      <c r="M127" s="55"/>
      <c r="N127" s="55"/>
      <c r="O127" s="55"/>
      <c r="P127" s="55"/>
      <c r="Q127" s="243"/>
      <c r="R127" s="244"/>
      <c r="S127" s="244"/>
      <c r="T127" s="244"/>
      <c r="U127" s="504"/>
      <c r="V127" s="56"/>
      <c r="W127" s="56"/>
      <c r="X127" s="56"/>
      <c r="Y127" s="57"/>
      <c r="Z127" s="57"/>
      <c r="AA127" s="57"/>
      <c r="AB127" s="57"/>
      <c r="AC127" s="57"/>
      <c r="AD127" s="243"/>
      <c r="AE127" s="244"/>
      <c r="AF127" s="244"/>
      <c r="AG127" s="244"/>
      <c r="AH127" s="514"/>
      <c r="AI127" s="58"/>
      <c r="AJ127" s="58"/>
      <c r="AK127" s="58"/>
      <c r="AL127" s="47"/>
      <c r="AM127" s="47"/>
      <c r="AN127" s="47"/>
      <c r="AO127" s="47"/>
      <c r="AP127" s="47"/>
      <c r="AQ127" s="243"/>
      <c r="AR127" s="244"/>
      <c r="AS127" s="244"/>
      <c r="AT127" s="244"/>
      <c r="AU127" s="521"/>
      <c r="AV127" s="239"/>
      <c r="AW127" s="239"/>
      <c r="AX127" s="239"/>
      <c r="AY127" s="50"/>
      <c r="AZ127" s="50"/>
      <c r="BA127" s="50"/>
      <c r="BB127" s="50"/>
      <c r="BC127" s="50"/>
      <c r="BD127" s="243"/>
      <c r="BE127" s="244"/>
      <c r="BF127" s="244"/>
      <c r="BG127" s="246"/>
      <c r="BH127" s="529"/>
    </row>
    <row r="128" spans="1:60" s="52" customFormat="1">
      <c r="A128" s="450">
        <f t="shared" si="9"/>
        <v>118</v>
      </c>
      <c r="B128" s="469"/>
      <c r="C128" s="469"/>
      <c r="D128" s="454"/>
      <c r="E128" s="454"/>
      <c r="F128" s="53"/>
      <c r="G128" s="53"/>
      <c r="H128" s="495"/>
      <c r="I128" s="54"/>
      <c r="J128" s="54"/>
      <c r="K128" s="54"/>
      <c r="L128" s="55"/>
      <c r="M128" s="55"/>
      <c r="N128" s="55"/>
      <c r="O128" s="55"/>
      <c r="P128" s="55"/>
      <c r="Q128" s="498"/>
      <c r="R128" s="499"/>
      <c r="S128" s="499"/>
      <c r="T128" s="499"/>
      <c r="U128" s="504"/>
      <c r="V128" s="56"/>
      <c r="W128" s="56"/>
      <c r="X128" s="56"/>
      <c r="Y128" s="57"/>
      <c r="Z128" s="57"/>
      <c r="AA128" s="57"/>
      <c r="AB128" s="57"/>
      <c r="AC128" s="57"/>
      <c r="AD128" s="498"/>
      <c r="AE128" s="499"/>
      <c r="AF128" s="499"/>
      <c r="AG128" s="499"/>
      <c r="AH128" s="514"/>
      <c r="AI128" s="58"/>
      <c r="AJ128" s="58"/>
      <c r="AK128" s="58"/>
      <c r="AL128" s="47"/>
      <c r="AM128" s="47"/>
      <c r="AN128" s="47"/>
      <c r="AO128" s="47"/>
      <c r="AP128" s="47"/>
      <c r="AQ128" s="498"/>
      <c r="AR128" s="499"/>
      <c r="AS128" s="499"/>
      <c r="AT128" s="499"/>
      <c r="AU128" s="521"/>
      <c r="AV128" s="239"/>
      <c r="AW128" s="239"/>
      <c r="AX128" s="239"/>
      <c r="AY128" s="50"/>
      <c r="AZ128" s="50"/>
      <c r="BA128" s="50"/>
      <c r="BB128" s="50"/>
      <c r="BC128" s="50"/>
      <c r="BD128" s="498"/>
      <c r="BE128" s="499"/>
      <c r="BF128" s="499"/>
      <c r="BG128" s="246"/>
      <c r="BH128" s="529"/>
    </row>
    <row r="129" spans="1:60" s="52" customFormat="1">
      <c r="A129" s="450">
        <f t="shared" si="9"/>
        <v>119</v>
      </c>
      <c r="B129" s="469"/>
      <c r="C129" s="469"/>
      <c r="D129" s="454"/>
      <c r="E129" s="454"/>
      <c r="F129" s="53"/>
      <c r="G129" s="53"/>
      <c r="H129" s="495"/>
      <c r="I129" s="54"/>
      <c r="J129" s="54"/>
      <c r="K129" s="54"/>
      <c r="L129" s="55"/>
      <c r="M129" s="55"/>
      <c r="N129" s="55"/>
      <c r="O129" s="55"/>
      <c r="P129" s="55"/>
      <c r="Q129" s="498"/>
      <c r="R129" s="499"/>
      <c r="S129" s="499"/>
      <c r="T129" s="499"/>
      <c r="U129" s="504"/>
      <c r="V129" s="56"/>
      <c r="W129" s="56"/>
      <c r="X129" s="56"/>
      <c r="Y129" s="57"/>
      <c r="Z129" s="57"/>
      <c r="AA129" s="57"/>
      <c r="AB129" s="57"/>
      <c r="AC129" s="57"/>
      <c r="AD129" s="498"/>
      <c r="AE129" s="499"/>
      <c r="AF129" s="499"/>
      <c r="AG129" s="499"/>
      <c r="AH129" s="514"/>
      <c r="AI129" s="58"/>
      <c r="AJ129" s="58"/>
      <c r="AK129" s="58"/>
      <c r="AL129" s="47"/>
      <c r="AM129" s="47"/>
      <c r="AN129" s="47"/>
      <c r="AO129" s="47"/>
      <c r="AP129" s="47"/>
      <c r="AQ129" s="498"/>
      <c r="AR129" s="499"/>
      <c r="AS129" s="499"/>
      <c r="AT129" s="499"/>
      <c r="AU129" s="521"/>
      <c r="AV129" s="239"/>
      <c r="AW129" s="239"/>
      <c r="AX129" s="239"/>
      <c r="AY129" s="50"/>
      <c r="AZ129" s="50"/>
      <c r="BA129" s="50"/>
      <c r="BB129" s="50"/>
      <c r="BC129" s="50"/>
      <c r="BD129" s="498"/>
      <c r="BE129" s="499"/>
      <c r="BF129" s="499"/>
      <c r="BG129" s="246"/>
      <c r="BH129" s="529"/>
    </row>
    <row r="130" spans="1:60" s="52" customFormat="1">
      <c r="A130" s="450">
        <f t="shared" si="9"/>
        <v>120</v>
      </c>
      <c r="B130" s="469"/>
      <c r="C130" s="469"/>
      <c r="D130" s="454"/>
      <c r="E130" s="454"/>
      <c r="F130" s="53"/>
      <c r="G130" s="53"/>
      <c r="H130" s="495"/>
      <c r="I130" s="54"/>
      <c r="J130" s="54"/>
      <c r="K130" s="54"/>
      <c r="L130" s="55"/>
      <c r="M130" s="55"/>
      <c r="N130" s="55"/>
      <c r="O130" s="55"/>
      <c r="P130" s="55"/>
      <c r="Q130" s="243"/>
      <c r="R130" s="244"/>
      <c r="S130" s="244"/>
      <c r="T130" s="244"/>
      <c r="U130" s="504"/>
      <c r="V130" s="56"/>
      <c r="W130" s="56"/>
      <c r="X130" s="56"/>
      <c r="Y130" s="57"/>
      <c r="Z130" s="57"/>
      <c r="AA130" s="57"/>
      <c r="AB130" s="57"/>
      <c r="AC130" s="57"/>
      <c r="AD130" s="243"/>
      <c r="AE130" s="244"/>
      <c r="AF130" s="244"/>
      <c r="AG130" s="244"/>
      <c r="AH130" s="514"/>
      <c r="AI130" s="58"/>
      <c r="AJ130" s="58"/>
      <c r="AK130" s="58"/>
      <c r="AL130" s="47"/>
      <c r="AM130" s="47"/>
      <c r="AN130" s="47"/>
      <c r="AO130" s="47"/>
      <c r="AP130" s="47"/>
      <c r="AQ130" s="243"/>
      <c r="AR130" s="244"/>
      <c r="AS130" s="244"/>
      <c r="AT130" s="244"/>
      <c r="AU130" s="521"/>
      <c r="AV130" s="239"/>
      <c r="AW130" s="239"/>
      <c r="AX130" s="239"/>
      <c r="AY130" s="50"/>
      <c r="AZ130" s="50"/>
      <c r="BA130" s="50"/>
      <c r="BB130" s="50"/>
      <c r="BC130" s="50"/>
      <c r="BD130" s="243"/>
      <c r="BE130" s="244"/>
      <c r="BF130" s="244"/>
      <c r="BG130" s="246"/>
      <c r="BH130" s="529"/>
    </row>
    <row r="131" spans="1:60" s="52" customFormat="1">
      <c r="A131" s="450">
        <f t="shared" si="9"/>
        <v>121</v>
      </c>
      <c r="B131" s="469"/>
      <c r="C131" s="469"/>
      <c r="D131" s="454"/>
      <c r="E131" s="454"/>
      <c r="F131" s="53"/>
      <c r="G131" s="53"/>
      <c r="H131" s="495"/>
      <c r="I131" s="54"/>
      <c r="J131" s="54"/>
      <c r="K131" s="54"/>
      <c r="L131" s="55"/>
      <c r="M131" s="55"/>
      <c r="N131" s="55"/>
      <c r="O131" s="55"/>
      <c r="P131" s="55"/>
      <c r="Q131" s="243"/>
      <c r="R131" s="244"/>
      <c r="S131" s="244"/>
      <c r="T131" s="244"/>
      <c r="U131" s="504"/>
      <c r="V131" s="56"/>
      <c r="W131" s="56"/>
      <c r="X131" s="56"/>
      <c r="Y131" s="57"/>
      <c r="Z131" s="57"/>
      <c r="AA131" s="57"/>
      <c r="AB131" s="57"/>
      <c r="AC131" s="57"/>
      <c r="AD131" s="243"/>
      <c r="AE131" s="244"/>
      <c r="AF131" s="244"/>
      <c r="AG131" s="244"/>
      <c r="AH131" s="514"/>
      <c r="AI131" s="58"/>
      <c r="AJ131" s="58"/>
      <c r="AK131" s="58"/>
      <c r="AL131" s="47"/>
      <c r="AM131" s="47"/>
      <c r="AN131" s="47"/>
      <c r="AO131" s="47"/>
      <c r="AP131" s="47"/>
      <c r="AQ131" s="243"/>
      <c r="AR131" s="244"/>
      <c r="AS131" s="244"/>
      <c r="AT131" s="244"/>
      <c r="AU131" s="521"/>
      <c r="AV131" s="239"/>
      <c r="AW131" s="239"/>
      <c r="AX131" s="239"/>
      <c r="AY131" s="50"/>
      <c r="AZ131" s="50"/>
      <c r="BA131" s="50"/>
      <c r="BB131" s="50"/>
      <c r="BC131" s="50"/>
      <c r="BD131" s="243"/>
      <c r="BE131" s="244"/>
      <c r="BF131" s="244"/>
      <c r="BG131" s="246"/>
      <c r="BH131" s="529"/>
    </row>
    <row r="132" spans="1:60" s="52" customFormat="1">
      <c r="A132" s="450">
        <f t="shared" si="9"/>
        <v>122</v>
      </c>
      <c r="B132" s="469"/>
      <c r="C132" s="469"/>
      <c r="D132" s="454"/>
      <c r="E132" s="454"/>
      <c r="F132" s="53"/>
      <c r="G132" s="53"/>
      <c r="H132" s="495"/>
      <c r="I132" s="54"/>
      <c r="J132" s="54"/>
      <c r="K132" s="54"/>
      <c r="L132" s="55"/>
      <c r="M132" s="55"/>
      <c r="N132" s="55"/>
      <c r="O132" s="55"/>
      <c r="P132" s="55"/>
      <c r="Q132" s="243"/>
      <c r="R132" s="244"/>
      <c r="S132" s="244"/>
      <c r="T132" s="244"/>
      <c r="U132" s="504"/>
      <c r="V132" s="56"/>
      <c r="W132" s="56"/>
      <c r="X132" s="56"/>
      <c r="Y132" s="57"/>
      <c r="Z132" s="57"/>
      <c r="AA132" s="57"/>
      <c r="AB132" s="57"/>
      <c r="AC132" s="57"/>
      <c r="AD132" s="243"/>
      <c r="AE132" s="244"/>
      <c r="AF132" s="244"/>
      <c r="AG132" s="244"/>
      <c r="AH132" s="514"/>
      <c r="AI132" s="58"/>
      <c r="AJ132" s="58"/>
      <c r="AK132" s="58"/>
      <c r="AL132" s="47"/>
      <c r="AM132" s="47"/>
      <c r="AN132" s="47"/>
      <c r="AO132" s="47"/>
      <c r="AP132" s="47"/>
      <c r="AQ132" s="243"/>
      <c r="AR132" s="244"/>
      <c r="AS132" s="244"/>
      <c r="AT132" s="244"/>
      <c r="AU132" s="521"/>
      <c r="AV132" s="239"/>
      <c r="AW132" s="239"/>
      <c r="AX132" s="239"/>
      <c r="AY132" s="50"/>
      <c r="AZ132" s="50"/>
      <c r="BA132" s="50"/>
      <c r="BB132" s="50"/>
      <c r="BC132" s="50"/>
      <c r="BD132" s="243"/>
      <c r="BE132" s="244"/>
      <c r="BF132" s="244"/>
      <c r="BG132" s="246"/>
      <c r="BH132" s="529"/>
    </row>
    <row r="133" spans="1:60" s="52" customFormat="1">
      <c r="A133" s="450">
        <f t="shared" si="9"/>
        <v>123</v>
      </c>
      <c r="B133" s="469"/>
      <c r="C133" s="469"/>
      <c r="D133" s="454"/>
      <c r="E133" s="454"/>
      <c r="F133" s="53"/>
      <c r="G133" s="53"/>
      <c r="H133" s="495"/>
      <c r="I133" s="54"/>
      <c r="J133" s="54"/>
      <c r="K133" s="54"/>
      <c r="L133" s="55"/>
      <c r="M133" s="55"/>
      <c r="N133" s="55"/>
      <c r="O133" s="55"/>
      <c r="P133" s="55"/>
      <c r="Q133" s="243"/>
      <c r="R133" s="244"/>
      <c r="S133" s="244"/>
      <c r="T133" s="244"/>
      <c r="U133" s="504"/>
      <c r="V133" s="56"/>
      <c r="W133" s="56"/>
      <c r="X133" s="56"/>
      <c r="Y133" s="57"/>
      <c r="Z133" s="57"/>
      <c r="AA133" s="57"/>
      <c r="AB133" s="57"/>
      <c r="AC133" s="57"/>
      <c r="AD133" s="243"/>
      <c r="AE133" s="244"/>
      <c r="AF133" s="244"/>
      <c r="AG133" s="244"/>
      <c r="AH133" s="514"/>
      <c r="AI133" s="58"/>
      <c r="AJ133" s="58"/>
      <c r="AK133" s="58"/>
      <c r="AL133" s="47"/>
      <c r="AM133" s="47"/>
      <c r="AN133" s="47"/>
      <c r="AO133" s="47"/>
      <c r="AP133" s="47"/>
      <c r="AQ133" s="243"/>
      <c r="AR133" s="244"/>
      <c r="AS133" s="244"/>
      <c r="AT133" s="244"/>
      <c r="AU133" s="521"/>
      <c r="AV133" s="239"/>
      <c r="AW133" s="239"/>
      <c r="AX133" s="239"/>
      <c r="AY133" s="50"/>
      <c r="AZ133" s="50"/>
      <c r="BA133" s="50"/>
      <c r="BB133" s="50"/>
      <c r="BC133" s="50"/>
      <c r="BD133" s="243"/>
      <c r="BE133" s="244"/>
      <c r="BF133" s="244"/>
      <c r="BG133" s="246"/>
      <c r="BH133" s="529"/>
    </row>
    <row r="134" spans="1:60" s="52" customFormat="1">
      <c r="A134" s="450">
        <f t="shared" si="9"/>
        <v>124</v>
      </c>
      <c r="B134" s="469"/>
      <c r="C134" s="469"/>
      <c r="D134" s="454"/>
      <c r="E134" s="454"/>
      <c r="F134" s="53"/>
      <c r="G134" s="53"/>
      <c r="H134" s="495"/>
      <c r="I134" s="54"/>
      <c r="J134" s="54"/>
      <c r="K134" s="54"/>
      <c r="L134" s="55"/>
      <c r="M134" s="55"/>
      <c r="N134" s="55"/>
      <c r="O134" s="55"/>
      <c r="P134" s="55"/>
      <c r="Q134" s="243"/>
      <c r="R134" s="244"/>
      <c r="S134" s="244"/>
      <c r="T134" s="244"/>
      <c r="U134" s="504"/>
      <c r="V134" s="56"/>
      <c r="W134" s="56"/>
      <c r="X134" s="56"/>
      <c r="Y134" s="57"/>
      <c r="Z134" s="57"/>
      <c r="AA134" s="57"/>
      <c r="AB134" s="57"/>
      <c r="AC134" s="57"/>
      <c r="AD134" s="243"/>
      <c r="AE134" s="244"/>
      <c r="AF134" s="244"/>
      <c r="AG134" s="244"/>
      <c r="AH134" s="514"/>
      <c r="AI134" s="58"/>
      <c r="AJ134" s="58"/>
      <c r="AK134" s="58"/>
      <c r="AL134" s="47"/>
      <c r="AM134" s="47"/>
      <c r="AN134" s="47"/>
      <c r="AO134" s="47"/>
      <c r="AP134" s="47"/>
      <c r="AQ134" s="243"/>
      <c r="AR134" s="244"/>
      <c r="AS134" s="244"/>
      <c r="AT134" s="244"/>
      <c r="AU134" s="521"/>
      <c r="AV134" s="239"/>
      <c r="AW134" s="239"/>
      <c r="AX134" s="239"/>
      <c r="AY134" s="50"/>
      <c r="AZ134" s="50"/>
      <c r="BA134" s="50"/>
      <c r="BB134" s="50"/>
      <c r="BC134" s="50"/>
      <c r="BD134" s="243"/>
      <c r="BE134" s="244"/>
      <c r="BF134" s="244"/>
      <c r="BG134" s="246"/>
      <c r="BH134" s="529"/>
    </row>
    <row r="135" spans="1:60" s="52" customFormat="1">
      <c r="A135" s="450">
        <f t="shared" si="9"/>
        <v>125</v>
      </c>
      <c r="B135" s="469"/>
      <c r="C135" s="469"/>
      <c r="D135" s="454"/>
      <c r="E135" s="454"/>
      <c r="F135" s="53"/>
      <c r="G135" s="53"/>
      <c r="H135" s="495"/>
      <c r="I135" s="54"/>
      <c r="J135" s="54"/>
      <c r="K135" s="54"/>
      <c r="L135" s="55"/>
      <c r="M135" s="55"/>
      <c r="N135" s="55"/>
      <c r="O135" s="55"/>
      <c r="P135" s="55"/>
      <c r="Q135" s="243"/>
      <c r="R135" s="244"/>
      <c r="S135" s="244"/>
      <c r="T135" s="244"/>
      <c r="U135" s="504"/>
      <c r="V135" s="56"/>
      <c r="W135" s="56"/>
      <c r="X135" s="56"/>
      <c r="Y135" s="57"/>
      <c r="Z135" s="57"/>
      <c r="AA135" s="57"/>
      <c r="AB135" s="57"/>
      <c r="AC135" s="57"/>
      <c r="AD135" s="243"/>
      <c r="AE135" s="244"/>
      <c r="AF135" s="244"/>
      <c r="AG135" s="244"/>
      <c r="AH135" s="514"/>
      <c r="AI135" s="58"/>
      <c r="AJ135" s="58"/>
      <c r="AK135" s="58"/>
      <c r="AL135" s="47"/>
      <c r="AM135" s="47"/>
      <c r="AN135" s="47"/>
      <c r="AO135" s="47"/>
      <c r="AP135" s="47"/>
      <c r="AQ135" s="243"/>
      <c r="AR135" s="244"/>
      <c r="AS135" s="244"/>
      <c r="AT135" s="244"/>
      <c r="AU135" s="521"/>
      <c r="AV135" s="239"/>
      <c r="AW135" s="239"/>
      <c r="AX135" s="239"/>
      <c r="AY135" s="50"/>
      <c r="AZ135" s="50"/>
      <c r="BA135" s="50"/>
      <c r="BB135" s="50"/>
      <c r="BC135" s="50"/>
      <c r="BD135" s="243"/>
      <c r="BE135" s="244"/>
      <c r="BF135" s="244"/>
      <c r="BG135" s="246"/>
      <c r="BH135" s="529"/>
    </row>
    <row r="136" spans="1:60" s="52" customFormat="1">
      <c r="A136" s="450">
        <f t="shared" si="9"/>
        <v>126</v>
      </c>
      <c r="B136" s="469"/>
      <c r="C136" s="469"/>
      <c r="D136" s="454"/>
      <c r="E136" s="454"/>
      <c r="F136" s="53"/>
      <c r="G136" s="53"/>
      <c r="H136" s="495"/>
      <c r="I136" s="54"/>
      <c r="J136" s="54"/>
      <c r="K136" s="54"/>
      <c r="L136" s="55"/>
      <c r="M136" s="55"/>
      <c r="N136" s="55"/>
      <c r="O136" s="55"/>
      <c r="P136" s="55"/>
      <c r="Q136" s="243"/>
      <c r="R136" s="244"/>
      <c r="S136" s="244"/>
      <c r="T136" s="244"/>
      <c r="U136" s="504"/>
      <c r="V136" s="56"/>
      <c r="W136" s="56"/>
      <c r="X136" s="56"/>
      <c r="Y136" s="57"/>
      <c r="Z136" s="57"/>
      <c r="AA136" s="57"/>
      <c r="AB136" s="57"/>
      <c r="AC136" s="57"/>
      <c r="AD136" s="243"/>
      <c r="AE136" s="244"/>
      <c r="AF136" s="244"/>
      <c r="AG136" s="244"/>
      <c r="AH136" s="514"/>
      <c r="AI136" s="58"/>
      <c r="AJ136" s="58"/>
      <c r="AK136" s="58"/>
      <c r="AL136" s="47"/>
      <c r="AM136" s="47"/>
      <c r="AN136" s="47"/>
      <c r="AO136" s="47"/>
      <c r="AP136" s="47"/>
      <c r="AQ136" s="243"/>
      <c r="AR136" s="244"/>
      <c r="AS136" s="244"/>
      <c r="AT136" s="244"/>
      <c r="AU136" s="521"/>
      <c r="AV136" s="239"/>
      <c r="AW136" s="239"/>
      <c r="AX136" s="239"/>
      <c r="AY136" s="50"/>
      <c r="AZ136" s="50"/>
      <c r="BA136" s="50"/>
      <c r="BB136" s="50"/>
      <c r="BC136" s="50"/>
      <c r="BD136" s="243"/>
      <c r="BE136" s="244"/>
      <c r="BF136" s="244"/>
      <c r="BG136" s="246"/>
      <c r="BH136" s="529"/>
    </row>
    <row r="137" spans="1:60" s="52" customFormat="1">
      <c r="A137" s="450">
        <f t="shared" si="9"/>
        <v>127</v>
      </c>
      <c r="B137" s="469"/>
      <c r="C137" s="469"/>
      <c r="D137" s="454"/>
      <c r="E137" s="454"/>
      <c r="F137" s="53"/>
      <c r="G137" s="53"/>
      <c r="H137" s="495"/>
      <c r="I137" s="54"/>
      <c r="J137" s="54"/>
      <c r="K137" s="54"/>
      <c r="L137" s="55"/>
      <c r="M137" s="55"/>
      <c r="N137" s="55"/>
      <c r="O137" s="55"/>
      <c r="P137" s="55"/>
      <c r="Q137" s="243"/>
      <c r="R137" s="244"/>
      <c r="S137" s="244"/>
      <c r="T137" s="244"/>
      <c r="U137" s="504"/>
      <c r="V137" s="56"/>
      <c r="W137" s="56"/>
      <c r="X137" s="56"/>
      <c r="Y137" s="57"/>
      <c r="Z137" s="57"/>
      <c r="AA137" s="57"/>
      <c r="AB137" s="57"/>
      <c r="AC137" s="57"/>
      <c r="AD137" s="243"/>
      <c r="AE137" s="244"/>
      <c r="AF137" s="244"/>
      <c r="AG137" s="244"/>
      <c r="AH137" s="514"/>
      <c r="AI137" s="58"/>
      <c r="AJ137" s="58"/>
      <c r="AK137" s="58"/>
      <c r="AL137" s="47"/>
      <c r="AM137" s="47"/>
      <c r="AN137" s="47"/>
      <c r="AO137" s="47"/>
      <c r="AP137" s="47"/>
      <c r="AQ137" s="243"/>
      <c r="AR137" s="244"/>
      <c r="AS137" s="244"/>
      <c r="AT137" s="244"/>
      <c r="AU137" s="521"/>
      <c r="AV137" s="239"/>
      <c r="AW137" s="239"/>
      <c r="AX137" s="239"/>
      <c r="AY137" s="50"/>
      <c r="AZ137" s="50"/>
      <c r="BA137" s="50"/>
      <c r="BB137" s="50"/>
      <c r="BC137" s="50"/>
      <c r="BD137" s="243"/>
      <c r="BE137" s="244"/>
      <c r="BF137" s="244"/>
      <c r="BG137" s="246"/>
      <c r="BH137" s="529"/>
    </row>
    <row r="138" spans="1:60" s="52" customFormat="1">
      <c r="A138" s="450">
        <f t="shared" si="9"/>
        <v>128</v>
      </c>
      <c r="B138" s="469"/>
      <c r="C138" s="469"/>
      <c r="D138" s="454"/>
      <c r="E138" s="454"/>
      <c r="F138" s="53"/>
      <c r="G138" s="53"/>
      <c r="H138" s="495"/>
      <c r="I138" s="54"/>
      <c r="J138" s="54"/>
      <c r="K138" s="54"/>
      <c r="L138" s="55"/>
      <c r="M138" s="55"/>
      <c r="N138" s="55"/>
      <c r="O138" s="55"/>
      <c r="P138" s="55"/>
      <c r="Q138" s="243"/>
      <c r="R138" s="244"/>
      <c r="S138" s="244"/>
      <c r="T138" s="244"/>
      <c r="U138" s="504"/>
      <c r="V138" s="56"/>
      <c r="W138" s="56"/>
      <c r="X138" s="56"/>
      <c r="Y138" s="57"/>
      <c r="Z138" s="57"/>
      <c r="AA138" s="57"/>
      <c r="AB138" s="57"/>
      <c r="AC138" s="57"/>
      <c r="AD138" s="243"/>
      <c r="AE138" s="244"/>
      <c r="AF138" s="244"/>
      <c r="AG138" s="244"/>
      <c r="AH138" s="514"/>
      <c r="AI138" s="58"/>
      <c r="AJ138" s="58"/>
      <c r="AK138" s="58"/>
      <c r="AL138" s="47"/>
      <c r="AM138" s="47"/>
      <c r="AN138" s="47"/>
      <c r="AO138" s="47"/>
      <c r="AP138" s="47"/>
      <c r="AQ138" s="243"/>
      <c r="AR138" s="244"/>
      <c r="AS138" s="244"/>
      <c r="AT138" s="244"/>
      <c r="AU138" s="521"/>
      <c r="AV138" s="239"/>
      <c r="AW138" s="239"/>
      <c r="AX138" s="239"/>
      <c r="AY138" s="50"/>
      <c r="AZ138" s="50"/>
      <c r="BA138" s="50"/>
      <c r="BB138" s="50"/>
      <c r="BC138" s="50"/>
      <c r="BD138" s="243"/>
      <c r="BE138" s="244"/>
      <c r="BF138" s="244"/>
      <c r="BG138" s="246"/>
      <c r="BH138" s="529"/>
    </row>
    <row r="139" spans="1:60" s="52" customFormat="1">
      <c r="A139" s="450">
        <f t="shared" si="9"/>
        <v>129</v>
      </c>
      <c r="B139" s="469"/>
      <c r="C139" s="469"/>
      <c r="D139" s="454"/>
      <c r="E139" s="454"/>
      <c r="F139" s="53"/>
      <c r="G139" s="53"/>
      <c r="H139" s="495"/>
      <c r="I139" s="54"/>
      <c r="J139" s="54"/>
      <c r="K139" s="54"/>
      <c r="L139" s="55"/>
      <c r="M139" s="55"/>
      <c r="N139" s="55"/>
      <c r="O139" s="55"/>
      <c r="P139" s="55"/>
      <c r="Q139" s="243"/>
      <c r="R139" s="244"/>
      <c r="S139" s="244"/>
      <c r="T139" s="244"/>
      <c r="U139" s="504"/>
      <c r="V139" s="56"/>
      <c r="W139" s="56"/>
      <c r="X139" s="56"/>
      <c r="Y139" s="57"/>
      <c r="Z139" s="57"/>
      <c r="AA139" s="57"/>
      <c r="AB139" s="57"/>
      <c r="AC139" s="57"/>
      <c r="AD139" s="243"/>
      <c r="AE139" s="244"/>
      <c r="AF139" s="244"/>
      <c r="AG139" s="244"/>
      <c r="AH139" s="514"/>
      <c r="AI139" s="58"/>
      <c r="AJ139" s="58"/>
      <c r="AK139" s="58"/>
      <c r="AL139" s="47"/>
      <c r="AM139" s="47"/>
      <c r="AN139" s="47"/>
      <c r="AO139" s="47"/>
      <c r="AP139" s="47"/>
      <c r="AQ139" s="243"/>
      <c r="AR139" s="244"/>
      <c r="AS139" s="244"/>
      <c r="AT139" s="244"/>
      <c r="AU139" s="521"/>
      <c r="AV139" s="239"/>
      <c r="AW139" s="239"/>
      <c r="AX139" s="239"/>
      <c r="AY139" s="50"/>
      <c r="AZ139" s="50"/>
      <c r="BA139" s="50"/>
      <c r="BB139" s="50"/>
      <c r="BC139" s="50"/>
      <c r="BD139" s="243"/>
      <c r="BE139" s="244"/>
      <c r="BF139" s="244"/>
      <c r="BG139" s="246"/>
      <c r="BH139" s="529"/>
    </row>
    <row r="140" spans="1:60" s="52" customFormat="1">
      <c r="A140" s="450">
        <f t="shared" ref="A140:A173" si="10">ROW()-10</f>
        <v>130</v>
      </c>
      <c r="B140" s="469"/>
      <c r="C140" s="469"/>
      <c r="D140" s="454"/>
      <c r="E140" s="454"/>
      <c r="F140" s="53"/>
      <c r="G140" s="53"/>
      <c r="H140" s="495"/>
      <c r="I140" s="54"/>
      <c r="J140" s="54"/>
      <c r="K140" s="54"/>
      <c r="L140" s="55"/>
      <c r="M140" s="55"/>
      <c r="N140" s="55"/>
      <c r="O140" s="55"/>
      <c r="P140" s="55"/>
      <c r="Q140" s="243"/>
      <c r="R140" s="244"/>
      <c r="S140" s="244"/>
      <c r="T140" s="244"/>
      <c r="U140" s="504"/>
      <c r="V140" s="56"/>
      <c r="W140" s="56"/>
      <c r="X140" s="56"/>
      <c r="Y140" s="57"/>
      <c r="Z140" s="57"/>
      <c r="AA140" s="57"/>
      <c r="AB140" s="57"/>
      <c r="AC140" s="57"/>
      <c r="AD140" s="243"/>
      <c r="AE140" s="244"/>
      <c r="AF140" s="244"/>
      <c r="AG140" s="244"/>
      <c r="AH140" s="514"/>
      <c r="AI140" s="58"/>
      <c r="AJ140" s="58"/>
      <c r="AK140" s="58"/>
      <c r="AL140" s="47"/>
      <c r="AM140" s="47"/>
      <c r="AN140" s="47"/>
      <c r="AO140" s="47"/>
      <c r="AP140" s="47"/>
      <c r="AQ140" s="243"/>
      <c r="AR140" s="244"/>
      <c r="AS140" s="244"/>
      <c r="AT140" s="244"/>
      <c r="AU140" s="521"/>
      <c r="AV140" s="239"/>
      <c r="AW140" s="239"/>
      <c r="AX140" s="239"/>
      <c r="AY140" s="50"/>
      <c r="AZ140" s="50"/>
      <c r="BA140" s="50"/>
      <c r="BB140" s="50"/>
      <c r="BC140" s="50"/>
      <c r="BD140" s="243"/>
      <c r="BE140" s="244"/>
      <c r="BF140" s="244"/>
      <c r="BG140" s="246"/>
      <c r="BH140" s="529"/>
    </row>
    <row r="141" spans="1:60" s="52" customFormat="1">
      <c r="A141" s="450">
        <f t="shared" si="10"/>
        <v>131</v>
      </c>
      <c r="B141" s="469"/>
      <c r="C141" s="469"/>
      <c r="D141" s="454"/>
      <c r="E141" s="454"/>
      <c r="F141" s="53"/>
      <c r="G141" s="53"/>
      <c r="H141" s="495"/>
      <c r="I141" s="54"/>
      <c r="J141" s="54"/>
      <c r="K141" s="54"/>
      <c r="L141" s="55"/>
      <c r="M141" s="55"/>
      <c r="N141" s="55"/>
      <c r="O141" s="55"/>
      <c r="P141" s="55"/>
      <c r="Q141" s="243"/>
      <c r="R141" s="244"/>
      <c r="S141" s="244"/>
      <c r="T141" s="244"/>
      <c r="U141" s="504"/>
      <c r="V141" s="56"/>
      <c r="W141" s="56"/>
      <c r="X141" s="56"/>
      <c r="Y141" s="57"/>
      <c r="Z141" s="57"/>
      <c r="AA141" s="57"/>
      <c r="AB141" s="57"/>
      <c r="AC141" s="57"/>
      <c r="AD141" s="243"/>
      <c r="AE141" s="244"/>
      <c r="AF141" s="244"/>
      <c r="AG141" s="244"/>
      <c r="AH141" s="514"/>
      <c r="AI141" s="58"/>
      <c r="AJ141" s="58"/>
      <c r="AK141" s="58"/>
      <c r="AL141" s="47"/>
      <c r="AM141" s="47"/>
      <c r="AN141" s="47"/>
      <c r="AO141" s="47"/>
      <c r="AP141" s="47"/>
      <c r="AQ141" s="243"/>
      <c r="AR141" s="244"/>
      <c r="AS141" s="244"/>
      <c r="AT141" s="244"/>
      <c r="AU141" s="521"/>
      <c r="AV141" s="239"/>
      <c r="AW141" s="239"/>
      <c r="AX141" s="239"/>
      <c r="AY141" s="50"/>
      <c r="AZ141" s="50"/>
      <c r="BA141" s="50"/>
      <c r="BB141" s="50"/>
      <c r="BC141" s="50"/>
      <c r="BD141" s="243"/>
      <c r="BE141" s="244"/>
      <c r="BF141" s="244"/>
      <c r="BG141" s="246"/>
      <c r="BH141" s="529"/>
    </row>
    <row r="142" spans="1:60" s="52" customFormat="1">
      <c r="A142" s="450">
        <f t="shared" si="10"/>
        <v>132</v>
      </c>
      <c r="B142" s="469"/>
      <c r="C142" s="469"/>
      <c r="D142" s="454"/>
      <c r="E142" s="454"/>
      <c r="F142" s="53"/>
      <c r="G142" s="53"/>
      <c r="H142" s="495"/>
      <c r="I142" s="54"/>
      <c r="J142" s="54"/>
      <c r="K142" s="54"/>
      <c r="L142" s="55"/>
      <c r="M142" s="55"/>
      <c r="N142" s="55"/>
      <c r="O142" s="55"/>
      <c r="P142" s="55"/>
      <c r="Q142" s="243"/>
      <c r="R142" s="244"/>
      <c r="S142" s="244"/>
      <c r="T142" s="244"/>
      <c r="U142" s="504"/>
      <c r="V142" s="56"/>
      <c r="W142" s="56"/>
      <c r="X142" s="56"/>
      <c r="Y142" s="57"/>
      <c r="Z142" s="57"/>
      <c r="AA142" s="57"/>
      <c r="AB142" s="57"/>
      <c r="AC142" s="57"/>
      <c r="AD142" s="243"/>
      <c r="AE142" s="244"/>
      <c r="AF142" s="244"/>
      <c r="AG142" s="244"/>
      <c r="AH142" s="514"/>
      <c r="AI142" s="58"/>
      <c r="AJ142" s="58"/>
      <c r="AK142" s="58"/>
      <c r="AL142" s="47"/>
      <c r="AM142" s="47"/>
      <c r="AN142" s="47"/>
      <c r="AO142" s="47"/>
      <c r="AP142" s="47"/>
      <c r="AQ142" s="243"/>
      <c r="AR142" s="244"/>
      <c r="AS142" s="244"/>
      <c r="AT142" s="244"/>
      <c r="AU142" s="521"/>
      <c r="AV142" s="239"/>
      <c r="AW142" s="239"/>
      <c r="AX142" s="239"/>
      <c r="AY142" s="50"/>
      <c r="AZ142" s="50"/>
      <c r="BA142" s="50"/>
      <c r="BB142" s="50"/>
      <c r="BC142" s="50"/>
      <c r="BD142" s="243"/>
      <c r="BE142" s="244"/>
      <c r="BF142" s="244"/>
      <c r="BG142" s="246"/>
      <c r="BH142" s="529"/>
    </row>
    <row r="143" spans="1:60" s="52" customFormat="1">
      <c r="A143" s="450">
        <f t="shared" si="10"/>
        <v>133</v>
      </c>
      <c r="B143" s="469"/>
      <c r="C143" s="469"/>
      <c r="D143" s="454"/>
      <c r="E143" s="454"/>
      <c r="F143" s="53"/>
      <c r="G143" s="53"/>
      <c r="H143" s="495"/>
      <c r="I143" s="54"/>
      <c r="J143" s="54"/>
      <c r="K143" s="54"/>
      <c r="L143" s="55"/>
      <c r="M143" s="55"/>
      <c r="N143" s="55"/>
      <c r="O143" s="55"/>
      <c r="P143" s="55"/>
      <c r="Q143" s="243"/>
      <c r="R143" s="244"/>
      <c r="S143" s="244"/>
      <c r="T143" s="244"/>
      <c r="U143" s="504"/>
      <c r="V143" s="56"/>
      <c r="W143" s="56"/>
      <c r="X143" s="56"/>
      <c r="Y143" s="57"/>
      <c r="Z143" s="57"/>
      <c r="AA143" s="57"/>
      <c r="AB143" s="57"/>
      <c r="AC143" s="57"/>
      <c r="AD143" s="243"/>
      <c r="AE143" s="244"/>
      <c r="AF143" s="244"/>
      <c r="AG143" s="244"/>
      <c r="AH143" s="514"/>
      <c r="AI143" s="58"/>
      <c r="AJ143" s="58"/>
      <c r="AK143" s="58"/>
      <c r="AL143" s="47"/>
      <c r="AM143" s="47"/>
      <c r="AN143" s="47"/>
      <c r="AO143" s="47"/>
      <c r="AP143" s="47"/>
      <c r="AQ143" s="243"/>
      <c r="AR143" s="244"/>
      <c r="AS143" s="244"/>
      <c r="AT143" s="244"/>
      <c r="AU143" s="521"/>
      <c r="AV143" s="239"/>
      <c r="AW143" s="239"/>
      <c r="AX143" s="239"/>
      <c r="AY143" s="50"/>
      <c r="AZ143" s="50"/>
      <c r="BA143" s="50"/>
      <c r="BB143" s="50"/>
      <c r="BC143" s="50"/>
      <c r="BD143" s="243"/>
      <c r="BE143" s="244"/>
      <c r="BF143" s="244"/>
      <c r="BG143" s="246"/>
      <c r="BH143" s="529"/>
    </row>
    <row r="144" spans="1:60" s="52" customFormat="1">
      <c r="A144" s="450">
        <f t="shared" si="10"/>
        <v>134</v>
      </c>
      <c r="B144" s="469"/>
      <c r="C144" s="469"/>
      <c r="D144" s="454"/>
      <c r="E144" s="454"/>
      <c r="F144" s="53"/>
      <c r="G144" s="53"/>
      <c r="H144" s="495"/>
      <c r="I144" s="54"/>
      <c r="J144" s="54"/>
      <c r="K144" s="54"/>
      <c r="L144" s="55"/>
      <c r="M144" s="55"/>
      <c r="N144" s="55"/>
      <c r="O144" s="55"/>
      <c r="P144" s="55"/>
      <c r="Q144" s="243"/>
      <c r="R144" s="244"/>
      <c r="S144" s="244"/>
      <c r="T144" s="244"/>
      <c r="U144" s="504"/>
      <c r="V144" s="56"/>
      <c r="W144" s="56"/>
      <c r="X144" s="56"/>
      <c r="Y144" s="57"/>
      <c r="Z144" s="57"/>
      <c r="AA144" s="57"/>
      <c r="AB144" s="57"/>
      <c r="AC144" s="57"/>
      <c r="AD144" s="243"/>
      <c r="AE144" s="244"/>
      <c r="AF144" s="244"/>
      <c r="AG144" s="244"/>
      <c r="AH144" s="514"/>
      <c r="AI144" s="58"/>
      <c r="AJ144" s="58"/>
      <c r="AK144" s="58"/>
      <c r="AL144" s="47"/>
      <c r="AM144" s="47"/>
      <c r="AN144" s="47"/>
      <c r="AO144" s="47"/>
      <c r="AP144" s="47"/>
      <c r="AQ144" s="243"/>
      <c r="AR144" s="244"/>
      <c r="AS144" s="244"/>
      <c r="AT144" s="244"/>
      <c r="AU144" s="521"/>
      <c r="AV144" s="239"/>
      <c r="AW144" s="239"/>
      <c r="AX144" s="239"/>
      <c r="AY144" s="50"/>
      <c r="AZ144" s="50"/>
      <c r="BA144" s="50"/>
      <c r="BB144" s="50"/>
      <c r="BC144" s="50"/>
      <c r="BD144" s="243"/>
      <c r="BE144" s="244"/>
      <c r="BF144" s="244"/>
      <c r="BG144" s="246"/>
      <c r="BH144" s="529"/>
    </row>
    <row r="145" spans="1:60" s="52" customFormat="1">
      <c r="A145" s="450">
        <f t="shared" si="10"/>
        <v>135</v>
      </c>
      <c r="B145" s="469"/>
      <c r="C145" s="469"/>
      <c r="D145" s="454"/>
      <c r="E145" s="454"/>
      <c r="F145" s="53"/>
      <c r="G145" s="53"/>
      <c r="H145" s="495"/>
      <c r="I145" s="54"/>
      <c r="J145" s="54"/>
      <c r="K145" s="54"/>
      <c r="L145" s="55"/>
      <c r="M145" s="55"/>
      <c r="N145" s="55"/>
      <c r="O145" s="55"/>
      <c r="P145" s="55"/>
      <c r="Q145" s="243"/>
      <c r="R145" s="244"/>
      <c r="S145" s="244"/>
      <c r="T145" s="244"/>
      <c r="U145" s="504"/>
      <c r="V145" s="56"/>
      <c r="W145" s="56"/>
      <c r="X145" s="56"/>
      <c r="Y145" s="57"/>
      <c r="Z145" s="57"/>
      <c r="AA145" s="57"/>
      <c r="AB145" s="57"/>
      <c r="AC145" s="57"/>
      <c r="AD145" s="243"/>
      <c r="AE145" s="244"/>
      <c r="AF145" s="244"/>
      <c r="AG145" s="244"/>
      <c r="AH145" s="514"/>
      <c r="AI145" s="58"/>
      <c r="AJ145" s="58"/>
      <c r="AK145" s="58"/>
      <c r="AL145" s="47"/>
      <c r="AM145" s="47"/>
      <c r="AN145" s="47"/>
      <c r="AO145" s="47"/>
      <c r="AP145" s="47"/>
      <c r="AQ145" s="243"/>
      <c r="AR145" s="244"/>
      <c r="AS145" s="244"/>
      <c r="AT145" s="244"/>
      <c r="AU145" s="521"/>
      <c r="AV145" s="239"/>
      <c r="AW145" s="239"/>
      <c r="AX145" s="239"/>
      <c r="AY145" s="50"/>
      <c r="AZ145" s="50"/>
      <c r="BA145" s="50"/>
      <c r="BB145" s="50"/>
      <c r="BC145" s="50"/>
      <c r="BD145" s="243"/>
      <c r="BE145" s="244"/>
      <c r="BF145" s="244"/>
      <c r="BG145" s="246"/>
      <c r="BH145" s="529"/>
    </row>
    <row r="146" spans="1:60" s="52" customFormat="1">
      <c r="A146" s="450">
        <f t="shared" si="10"/>
        <v>136</v>
      </c>
      <c r="B146" s="469"/>
      <c r="C146" s="469"/>
      <c r="D146" s="454"/>
      <c r="E146" s="454"/>
      <c r="F146" s="53"/>
      <c r="G146" s="53"/>
      <c r="H146" s="495"/>
      <c r="I146" s="54"/>
      <c r="J146" s="54"/>
      <c r="K146" s="54"/>
      <c r="L146" s="55"/>
      <c r="M146" s="55"/>
      <c r="N146" s="55"/>
      <c r="O146" s="55"/>
      <c r="P146" s="55"/>
      <c r="Q146" s="243"/>
      <c r="R146" s="244"/>
      <c r="S146" s="244"/>
      <c r="T146" s="244"/>
      <c r="U146" s="504"/>
      <c r="V146" s="56"/>
      <c r="W146" s="56"/>
      <c r="X146" s="56"/>
      <c r="Y146" s="57"/>
      <c r="Z146" s="57"/>
      <c r="AA146" s="57"/>
      <c r="AB146" s="57"/>
      <c r="AC146" s="57"/>
      <c r="AD146" s="243"/>
      <c r="AE146" s="244"/>
      <c r="AF146" s="244"/>
      <c r="AG146" s="244"/>
      <c r="AH146" s="514"/>
      <c r="AI146" s="58"/>
      <c r="AJ146" s="58"/>
      <c r="AK146" s="58"/>
      <c r="AL146" s="47"/>
      <c r="AM146" s="47"/>
      <c r="AN146" s="47"/>
      <c r="AO146" s="47"/>
      <c r="AP146" s="47"/>
      <c r="AQ146" s="243"/>
      <c r="AR146" s="244"/>
      <c r="AS146" s="244"/>
      <c r="AT146" s="244"/>
      <c r="AU146" s="521"/>
      <c r="AV146" s="239"/>
      <c r="AW146" s="239"/>
      <c r="AX146" s="239"/>
      <c r="AY146" s="50"/>
      <c r="AZ146" s="50"/>
      <c r="BA146" s="50"/>
      <c r="BB146" s="50"/>
      <c r="BC146" s="50"/>
      <c r="BD146" s="243"/>
      <c r="BE146" s="244"/>
      <c r="BF146" s="244"/>
      <c r="BG146" s="246"/>
      <c r="BH146" s="529"/>
    </row>
    <row r="147" spans="1:60" s="52" customFormat="1">
      <c r="A147" s="450">
        <f t="shared" si="10"/>
        <v>137</v>
      </c>
      <c r="B147" s="469"/>
      <c r="C147" s="469"/>
      <c r="D147" s="454"/>
      <c r="E147" s="454"/>
      <c r="F147" s="53"/>
      <c r="G147" s="53"/>
      <c r="H147" s="495"/>
      <c r="I147" s="54"/>
      <c r="J147" s="54"/>
      <c r="K147" s="54"/>
      <c r="L147" s="55"/>
      <c r="M147" s="55"/>
      <c r="N147" s="55"/>
      <c r="O147" s="55"/>
      <c r="P147" s="55"/>
      <c r="Q147" s="243"/>
      <c r="R147" s="244"/>
      <c r="S147" s="244"/>
      <c r="T147" s="244"/>
      <c r="U147" s="504"/>
      <c r="V147" s="56"/>
      <c r="W147" s="56"/>
      <c r="X147" s="56"/>
      <c r="Y147" s="57"/>
      <c r="Z147" s="57"/>
      <c r="AA147" s="57"/>
      <c r="AB147" s="57"/>
      <c r="AC147" s="57"/>
      <c r="AD147" s="243"/>
      <c r="AE147" s="244"/>
      <c r="AF147" s="244"/>
      <c r="AG147" s="244"/>
      <c r="AH147" s="514"/>
      <c r="AI147" s="58"/>
      <c r="AJ147" s="58"/>
      <c r="AK147" s="58"/>
      <c r="AL147" s="47"/>
      <c r="AM147" s="47"/>
      <c r="AN147" s="47"/>
      <c r="AO147" s="47"/>
      <c r="AP147" s="47"/>
      <c r="AQ147" s="243"/>
      <c r="AR147" s="244"/>
      <c r="AS147" s="244"/>
      <c r="AT147" s="244"/>
      <c r="AU147" s="521"/>
      <c r="AV147" s="239"/>
      <c r="AW147" s="239"/>
      <c r="AX147" s="239"/>
      <c r="AY147" s="50"/>
      <c r="AZ147" s="50"/>
      <c r="BA147" s="50"/>
      <c r="BB147" s="50"/>
      <c r="BC147" s="50"/>
      <c r="BD147" s="243"/>
      <c r="BE147" s="244"/>
      <c r="BF147" s="244"/>
      <c r="BG147" s="246"/>
      <c r="BH147" s="529"/>
    </row>
    <row r="148" spans="1:60" s="52" customFormat="1">
      <c r="A148" s="450">
        <f t="shared" si="10"/>
        <v>138</v>
      </c>
      <c r="B148" s="469"/>
      <c r="C148" s="469"/>
      <c r="D148" s="454"/>
      <c r="E148" s="454"/>
      <c r="F148" s="53"/>
      <c r="G148" s="53"/>
      <c r="H148" s="495"/>
      <c r="I148" s="54"/>
      <c r="J148" s="54"/>
      <c r="K148" s="54"/>
      <c r="L148" s="55"/>
      <c r="M148" s="55"/>
      <c r="N148" s="55"/>
      <c r="O148" s="55"/>
      <c r="P148" s="55"/>
      <c r="Q148" s="243"/>
      <c r="R148" s="244"/>
      <c r="S148" s="244"/>
      <c r="T148" s="244"/>
      <c r="U148" s="504"/>
      <c r="V148" s="56"/>
      <c r="W148" s="56"/>
      <c r="X148" s="56"/>
      <c r="Y148" s="57"/>
      <c r="Z148" s="57"/>
      <c r="AA148" s="57"/>
      <c r="AB148" s="57"/>
      <c r="AC148" s="57"/>
      <c r="AD148" s="243"/>
      <c r="AE148" s="244"/>
      <c r="AF148" s="244"/>
      <c r="AG148" s="244"/>
      <c r="AH148" s="514"/>
      <c r="AI148" s="58"/>
      <c r="AJ148" s="58"/>
      <c r="AK148" s="58"/>
      <c r="AL148" s="47"/>
      <c r="AM148" s="47"/>
      <c r="AN148" s="47"/>
      <c r="AO148" s="47"/>
      <c r="AP148" s="47"/>
      <c r="AQ148" s="243"/>
      <c r="AR148" s="244"/>
      <c r="AS148" s="244"/>
      <c r="AT148" s="244"/>
      <c r="AU148" s="521"/>
      <c r="AV148" s="239"/>
      <c r="AW148" s="239"/>
      <c r="AX148" s="239"/>
      <c r="AY148" s="50"/>
      <c r="AZ148" s="50"/>
      <c r="BA148" s="50"/>
      <c r="BB148" s="50"/>
      <c r="BC148" s="50"/>
      <c r="BD148" s="243"/>
      <c r="BE148" s="244"/>
      <c r="BF148" s="244"/>
      <c r="BG148" s="246"/>
      <c r="BH148" s="529"/>
    </row>
    <row r="149" spans="1:60" s="52" customFormat="1">
      <c r="A149" s="450">
        <f t="shared" si="10"/>
        <v>139</v>
      </c>
      <c r="B149" s="469"/>
      <c r="C149" s="469"/>
      <c r="D149" s="454"/>
      <c r="E149" s="454"/>
      <c r="F149" s="53"/>
      <c r="G149" s="53"/>
      <c r="H149" s="495"/>
      <c r="I149" s="54"/>
      <c r="J149" s="54"/>
      <c r="K149" s="54"/>
      <c r="L149" s="55"/>
      <c r="M149" s="55"/>
      <c r="N149" s="55"/>
      <c r="O149" s="55"/>
      <c r="P149" s="55"/>
      <c r="Q149" s="243"/>
      <c r="R149" s="244"/>
      <c r="S149" s="244"/>
      <c r="T149" s="244"/>
      <c r="U149" s="504"/>
      <c r="V149" s="56"/>
      <c r="W149" s="56"/>
      <c r="X149" s="56"/>
      <c r="Y149" s="57"/>
      <c r="Z149" s="57"/>
      <c r="AA149" s="57"/>
      <c r="AB149" s="57"/>
      <c r="AC149" s="57"/>
      <c r="AD149" s="243"/>
      <c r="AE149" s="244"/>
      <c r="AF149" s="244"/>
      <c r="AG149" s="244"/>
      <c r="AH149" s="514"/>
      <c r="AI149" s="58"/>
      <c r="AJ149" s="58"/>
      <c r="AK149" s="58"/>
      <c r="AL149" s="47"/>
      <c r="AM149" s="47"/>
      <c r="AN149" s="47"/>
      <c r="AO149" s="47"/>
      <c r="AP149" s="47"/>
      <c r="AQ149" s="243"/>
      <c r="AR149" s="244"/>
      <c r="AS149" s="244"/>
      <c r="AT149" s="244"/>
      <c r="AU149" s="521"/>
      <c r="AV149" s="239"/>
      <c r="AW149" s="239"/>
      <c r="AX149" s="239"/>
      <c r="AY149" s="50"/>
      <c r="AZ149" s="50"/>
      <c r="BA149" s="50"/>
      <c r="BB149" s="50"/>
      <c r="BC149" s="50"/>
      <c r="BD149" s="243"/>
      <c r="BE149" s="244"/>
      <c r="BF149" s="244"/>
      <c r="BG149" s="246"/>
      <c r="BH149" s="529"/>
    </row>
    <row r="150" spans="1:60" s="52" customFormat="1">
      <c r="A150" s="450">
        <f t="shared" si="10"/>
        <v>140</v>
      </c>
      <c r="B150" s="469"/>
      <c r="C150" s="469"/>
      <c r="D150" s="454"/>
      <c r="E150" s="454"/>
      <c r="F150" s="53"/>
      <c r="G150" s="53"/>
      <c r="H150" s="495"/>
      <c r="I150" s="54"/>
      <c r="J150" s="54"/>
      <c r="K150" s="54"/>
      <c r="L150" s="55"/>
      <c r="M150" s="55"/>
      <c r="N150" s="55"/>
      <c r="O150" s="55"/>
      <c r="P150" s="55"/>
      <c r="Q150" s="243"/>
      <c r="R150" s="244"/>
      <c r="S150" s="244"/>
      <c r="T150" s="244"/>
      <c r="U150" s="504"/>
      <c r="V150" s="56"/>
      <c r="W150" s="56"/>
      <c r="X150" s="56"/>
      <c r="Y150" s="57"/>
      <c r="Z150" s="57"/>
      <c r="AA150" s="57"/>
      <c r="AB150" s="57"/>
      <c r="AC150" s="57"/>
      <c r="AD150" s="243"/>
      <c r="AE150" s="244"/>
      <c r="AF150" s="244"/>
      <c r="AG150" s="244"/>
      <c r="AH150" s="514"/>
      <c r="AI150" s="58"/>
      <c r="AJ150" s="58"/>
      <c r="AK150" s="58"/>
      <c r="AL150" s="47"/>
      <c r="AM150" s="47"/>
      <c r="AN150" s="47"/>
      <c r="AO150" s="47"/>
      <c r="AP150" s="47"/>
      <c r="AQ150" s="243"/>
      <c r="AR150" s="244"/>
      <c r="AS150" s="244"/>
      <c r="AT150" s="244"/>
      <c r="AU150" s="521"/>
      <c r="AV150" s="239"/>
      <c r="AW150" s="239"/>
      <c r="AX150" s="239"/>
      <c r="AY150" s="50"/>
      <c r="AZ150" s="50"/>
      <c r="BA150" s="50"/>
      <c r="BB150" s="50"/>
      <c r="BC150" s="50"/>
      <c r="BD150" s="243"/>
      <c r="BE150" s="244"/>
      <c r="BF150" s="244"/>
      <c r="BG150" s="246"/>
      <c r="BH150" s="529"/>
    </row>
    <row r="151" spans="1:60" s="52" customFormat="1">
      <c r="A151" s="450">
        <f t="shared" si="10"/>
        <v>141</v>
      </c>
      <c r="B151" s="469"/>
      <c r="C151" s="469"/>
      <c r="D151" s="454"/>
      <c r="E151" s="454"/>
      <c r="F151" s="53"/>
      <c r="G151" s="53"/>
      <c r="H151" s="495"/>
      <c r="I151" s="54"/>
      <c r="J151" s="54"/>
      <c r="K151" s="54"/>
      <c r="L151" s="55"/>
      <c r="M151" s="55"/>
      <c r="N151" s="55"/>
      <c r="O151" s="55"/>
      <c r="P151" s="55"/>
      <c r="Q151" s="243"/>
      <c r="R151" s="244"/>
      <c r="S151" s="244"/>
      <c r="T151" s="244"/>
      <c r="U151" s="504"/>
      <c r="V151" s="56"/>
      <c r="W151" s="56"/>
      <c r="X151" s="56"/>
      <c r="Y151" s="57"/>
      <c r="Z151" s="57"/>
      <c r="AA151" s="57"/>
      <c r="AB151" s="57"/>
      <c r="AC151" s="57"/>
      <c r="AD151" s="243"/>
      <c r="AE151" s="244"/>
      <c r="AF151" s="244"/>
      <c r="AG151" s="244"/>
      <c r="AH151" s="514"/>
      <c r="AI151" s="58"/>
      <c r="AJ151" s="58"/>
      <c r="AK151" s="58"/>
      <c r="AL151" s="47"/>
      <c r="AM151" s="47"/>
      <c r="AN151" s="47"/>
      <c r="AO151" s="47"/>
      <c r="AP151" s="47"/>
      <c r="AQ151" s="243"/>
      <c r="AR151" s="244"/>
      <c r="AS151" s="244"/>
      <c r="AT151" s="244"/>
      <c r="AU151" s="521"/>
      <c r="AV151" s="239"/>
      <c r="AW151" s="239"/>
      <c r="AX151" s="239"/>
      <c r="AY151" s="50"/>
      <c r="AZ151" s="50"/>
      <c r="BA151" s="50"/>
      <c r="BB151" s="50"/>
      <c r="BC151" s="50"/>
      <c r="BD151" s="243"/>
      <c r="BE151" s="244"/>
      <c r="BF151" s="244"/>
      <c r="BG151" s="246"/>
      <c r="BH151" s="529"/>
    </row>
    <row r="152" spans="1:60" s="52" customFormat="1">
      <c r="A152" s="450">
        <f t="shared" si="10"/>
        <v>142</v>
      </c>
      <c r="B152" s="469"/>
      <c r="C152" s="469"/>
      <c r="D152" s="454"/>
      <c r="E152" s="454"/>
      <c r="F152" s="53"/>
      <c r="G152" s="53"/>
      <c r="H152" s="495"/>
      <c r="I152" s="54"/>
      <c r="J152" s="54"/>
      <c r="K152" s="54"/>
      <c r="L152" s="55"/>
      <c r="M152" s="55"/>
      <c r="N152" s="55"/>
      <c r="O152" s="55"/>
      <c r="P152" s="55"/>
      <c r="Q152" s="243"/>
      <c r="R152" s="244"/>
      <c r="S152" s="244"/>
      <c r="T152" s="244"/>
      <c r="U152" s="504"/>
      <c r="V152" s="56"/>
      <c r="W152" s="56"/>
      <c r="X152" s="56"/>
      <c r="Y152" s="57"/>
      <c r="Z152" s="57"/>
      <c r="AA152" s="57"/>
      <c r="AB152" s="57"/>
      <c r="AC152" s="57"/>
      <c r="AD152" s="243"/>
      <c r="AE152" s="244"/>
      <c r="AF152" s="244"/>
      <c r="AG152" s="244"/>
      <c r="AH152" s="514"/>
      <c r="AI152" s="58"/>
      <c r="AJ152" s="58"/>
      <c r="AK152" s="58"/>
      <c r="AL152" s="47"/>
      <c r="AM152" s="47"/>
      <c r="AN152" s="47"/>
      <c r="AO152" s="47"/>
      <c r="AP152" s="47"/>
      <c r="AQ152" s="243"/>
      <c r="AR152" s="244"/>
      <c r="AS152" s="244"/>
      <c r="AT152" s="244"/>
      <c r="AU152" s="521"/>
      <c r="AV152" s="239"/>
      <c r="AW152" s="239"/>
      <c r="AX152" s="239"/>
      <c r="AY152" s="50"/>
      <c r="AZ152" s="50"/>
      <c r="BA152" s="50"/>
      <c r="BB152" s="50"/>
      <c r="BC152" s="50"/>
      <c r="BD152" s="243"/>
      <c r="BE152" s="244"/>
      <c r="BF152" s="244"/>
      <c r="BG152" s="246"/>
      <c r="BH152" s="529"/>
    </row>
    <row r="153" spans="1:60" s="52" customFormat="1">
      <c r="A153" s="450">
        <f t="shared" si="10"/>
        <v>143</v>
      </c>
      <c r="B153" s="469"/>
      <c r="C153" s="469"/>
      <c r="D153" s="454"/>
      <c r="E153" s="454"/>
      <c r="F153" s="53"/>
      <c r="G153" s="53"/>
      <c r="H153" s="495"/>
      <c r="I153" s="54"/>
      <c r="J153" s="54"/>
      <c r="K153" s="54"/>
      <c r="L153" s="55"/>
      <c r="M153" s="55"/>
      <c r="N153" s="55"/>
      <c r="O153" s="55"/>
      <c r="P153" s="55"/>
      <c r="Q153" s="243"/>
      <c r="R153" s="244"/>
      <c r="S153" s="244"/>
      <c r="T153" s="244"/>
      <c r="U153" s="504"/>
      <c r="V153" s="56"/>
      <c r="W153" s="56"/>
      <c r="X153" s="56"/>
      <c r="Y153" s="57"/>
      <c r="Z153" s="57"/>
      <c r="AA153" s="57"/>
      <c r="AB153" s="57"/>
      <c r="AC153" s="57"/>
      <c r="AD153" s="243"/>
      <c r="AE153" s="244"/>
      <c r="AF153" s="244"/>
      <c r="AG153" s="244"/>
      <c r="AH153" s="514"/>
      <c r="AI153" s="58"/>
      <c r="AJ153" s="58"/>
      <c r="AK153" s="58"/>
      <c r="AL153" s="47"/>
      <c r="AM153" s="47"/>
      <c r="AN153" s="47"/>
      <c r="AO153" s="47"/>
      <c r="AP153" s="47"/>
      <c r="AQ153" s="243"/>
      <c r="AR153" s="244"/>
      <c r="AS153" s="244"/>
      <c r="AT153" s="244"/>
      <c r="AU153" s="521"/>
      <c r="AV153" s="239"/>
      <c r="AW153" s="239"/>
      <c r="AX153" s="239"/>
      <c r="AY153" s="50"/>
      <c r="AZ153" s="50"/>
      <c r="BA153" s="50"/>
      <c r="BB153" s="50"/>
      <c r="BC153" s="50"/>
      <c r="BD153" s="243"/>
      <c r="BE153" s="244"/>
      <c r="BF153" s="244"/>
      <c r="BG153" s="246"/>
      <c r="BH153" s="529"/>
    </row>
    <row r="154" spans="1:60" s="52" customFormat="1">
      <c r="A154" s="450">
        <f t="shared" si="10"/>
        <v>144</v>
      </c>
      <c r="B154" s="469"/>
      <c r="C154" s="469"/>
      <c r="D154" s="454"/>
      <c r="E154" s="454"/>
      <c r="F154" s="53"/>
      <c r="G154" s="53"/>
      <c r="H154" s="495"/>
      <c r="I154" s="54"/>
      <c r="J154" s="54"/>
      <c r="K154" s="54"/>
      <c r="L154" s="55"/>
      <c r="M154" s="55"/>
      <c r="N154" s="55"/>
      <c r="O154" s="55"/>
      <c r="P154" s="55"/>
      <c r="Q154" s="243"/>
      <c r="R154" s="244"/>
      <c r="S154" s="244"/>
      <c r="T154" s="244"/>
      <c r="U154" s="504"/>
      <c r="V154" s="56"/>
      <c r="W154" s="56"/>
      <c r="X154" s="56"/>
      <c r="Y154" s="57"/>
      <c r="Z154" s="57"/>
      <c r="AA154" s="57"/>
      <c r="AB154" s="57"/>
      <c r="AC154" s="57"/>
      <c r="AD154" s="243"/>
      <c r="AE154" s="244"/>
      <c r="AF154" s="244"/>
      <c r="AG154" s="244"/>
      <c r="AH154" s="514"/>
      <c r="AI154" s="58"/>
      <c r="AJ154" s="58"/>
      <c r="AK154" s="58"/>
      <c r="AL154" s="47"/>
      <c r="AM154" s="47"/>
      <c r="AN154" s="47"/>
      <c r="AO154" s="47"/>
      <c r="AP154" s="47"/>
      <c r="AQ154" s="243"/>
      <c r="AR154" s="244"/>
      <c r="AS154" s="244"/>
      <c r="AT154" s="244"/>
      <c r="AU154" s="521"/>
      <c r="AV154" s="239"/>
      <c r="AW154" s="239"/>
      <c r="AX154" s="239"/>
      <c r="AY154" s="50"/>
      <c r="AZ154" s="50"/>
      <c r="BA154" s="50"/>
      <c r="BB154" s="50"/>
      <c r="BC154" s="50"/>
      <c r="BD154" s="243"/>
      <c r="BE154" s="244"/>
      <c r="BF154" s="244"/>
      <c r="BG154" s="246"/>
      <c r="BH154" s="529"/>
    </row>
    <row r="155" spans="1:60" s="52" customFormat="1">
      <c r="A155" s="450">
        <f t="shared" si="10"/>
        <v>145</v>
      </c>
      <c r="B155" s="469"/>
      <c r="C155" s="469"/>
      <c r="D155" s="454"/>
      <c r="E155" s="454"/>
      <c r="F155" s="53"/>
      <c r="G155" s="53"/>
      <c r="H155" s="495"/>
      <c r="I155" s="54"/>
      <c r="J155" s="54"/>
      <c r="K155" s="54"/>
      <c r="L155" s="55"/>
      <c r="M155" s="55"/>
      <c r="N155" s="55"/>
      <c r="O155" s="55"/>
      <c r="P155" s="55"/>
      <c r="Q155" s="243"/>
      <c r="R155" s="244"/>
      <c r="S155" s="244"/>
      <c r="T155" s="244"/>
      <c r="U155" s="504"/>
      <c r="V155" s="56"/>
      <c r="W155" s="56"/>
      <c r="X155" s="56"/>
      <c r="Y155" s="57"/>
      <c r="Z155" s="57"/>
      <c r="AA155" s="57"/>
      <c r="AB155" s="57"/>
      <c r="AC155" s="57"/>
      <c r="AD155" s="243"/>
      <c r="AE155" s="244"/>
      <c r="AF155" s="244"/>
      <c r="AG155" s="244"/>
      <c r="AH155" s="514"/>
      <c r="AI155" s="58"/>
      <c r="AJ155" s="58"/>
      <c r="AK155" s="58"/>
      <c r="AL155" s="47"/>
      <c r="AM155" s="47"/>
      <c r="AN155" s="47"/>
      <c r="AO155" s="47"/>
      <c r="AP155" s="47"/>
      <c r="AQ155" s="243"/>
      <c r="AR155" s="244"/>
      <c r="AS155" s="244"/>
      <c r="AT155" s="244"/>
      <c r="AU155" s="521"/>
      <c r="AV155" s="239"/>
      <c r="AW155" s="239"/>
      <c r="AX155" s="239"/>
      <c r="AY155" s="50"/>
      <c r="AZ155" s="50"/>
      <c r="BA155" s="50"/>
      <c r="BB155" s="50"/>
      <c r="BC155" s="50"/>
      <c r="BD155" s="243"/>
      <c r="BE155" s="244"/>
      <c r="BF155" s="244"/>
      <c r="BG155" s="246"/>
      <c r="BH155" s="529"/>
    </row>
    <row r="156" spans="1:60" s="52" customFormat="1">
      <c r="A156" s="450">
        <f t="shared" si="10"/>
        <v>146</v>
      </c>
      <c r="B156" s="469"/>
      <c r="C156" s="469"/>
      <c r="D156" s="454"/>
      <c r="E156" s="454"/>
      <c r="F156" s="53"/>
      <c r="G156" s="53"/>
      <c r="H156" s="495"/>
      <c r="I156" s="54"/>
      <c r="J156" s="54"/>
      <c r="K156" s="54"/>
      <c r="L156" s="55"/>
      <c r="M156" s="55"/>
      <c r="N156" s="55"/>
      <c r="O156" s="55"/>
      <c r="P156" s="55"/>
      <c r="Q156" s="243"/>
      <c r="R156" s="244"/>
      <c r="S156" s="244"/>
      <c r="T156" s="244"/>
      <c r="U156" s="504"/>
      <c r="V156" s="56"/>
      <c r="W156" s="56"/>
      <c r="X156" s="56"/>
      <c r="Y156" s="57"/>
      <c r="Z156" s="57"/>
      <c r="AA156" s="57"/>
      <c r="AB156" s="57"/>
      <c r="AC156" s="57"/>
      <c r="AD156" s="243"/>
      <c r="AE156" s="244"/>
      <c r="AF156" s="244"/>
      <c r="AG156" s="244"/>
      <c r="AH156" s="514"/>
      <c r="AI156" s="58"/>
      <c r="AJ156" s="58"/>
      <c r="AK156" s="58"/>
      <c r="AL156" s="47"/>
      <c r="AM156" s="47"/>
      <c r="AN156" s="47"/>
      <c r="AO156" s="47"/>
      <c r="AP156" s="47"/>
      <c r="AQ156" s="243"/>
      <c r="AR156" s="244"/>
      <c r="AS156" s="244"/>
      <c r="AT156" s="244"/>
      <c r="AU156" s="521"/>
      <c r="AV156" s="239"/>
      <c r="AW156" s="239"/>
      <c r="AX156" s="239"/>
      <c r="AY156" s="50"/>
      <c r="AZ156" s="50"/>
      <c r="BA156" s="50"/>
      <c r="BB156" s="50"/>
      <c r="BC156" s="50"/>
      <c r="BD156" s="243"/>
      <c r="BE156" s="244"/>
      <c r="BF156" s="244"/>
      <c r="BG156" s="246"/>
      <c r="BH156" s="529"/>
    </row>
    <row r="157" spans="1:60" s="52" customFormat="1">
      <c r="A157" s="450">
        <f t="shared" si="10"/>
        <v>147</v>
      </c>
      <c r="B157" s="469"/>
      <c r="C157" s="469"/>
      <c r="D157" s="454"/>
      <c r="E157" s="454"/>
      <c r="F157" s="53"/>
      <c r="G157" s="53"/>
      <c r="H157" s="495"/>
      <c r="I157" s="54"/>
      <c r="J157" s="54"/>
      <c r="K157" s="54"/>
      <c r="L157" s="55"/>
      <c r="M157" s="55"/>
      <c r="N157" s="55"/>
      <c r="O157" s="55"/>
      <c r="P157" s="55"/>
      <c r="Q157" s="243"/>
      <c r="R157" s="244"/>
      <c r="S157" s="244"/>
      <c r="T157" s="244"/>
      <c r="U157" s="504"/>
      <c r="V157" s="56"/>
      <c r="W157" s="56"/>
      <c r="X157" s="56"/>
      <c r="Y157" s="57"/>
      <c r="Z157" s="57"/>
      <c r="AA157" s="57"/>
      <c r="AB157" s="57"/>
      <c r="AC157" s="57"/>
      <c r="AD157" s="243"/>
      <c r="AE157" s="244"/>
      <c r="AF157" s="244"/>
      <c r="AG157" s="244"/>
      <c r="AH157" s="514"/>
      <c r="AI157" s="58"/>
      <c r="AJ157" s="58"/>
      <c r="AK157" s="58"/>
      <c r="AL157" s="47"/>
      <c r="AM157" s="47"/>
      <c r="AN157" s="47"/>
      <c r="AO157" s="47"/>
      <c r="AP157" s="47"/>
      <c r="AQ157" s="243"/>
      <c r="AR157" s="244"/>
      <c r="AS157" s="244"/>
      <c r="AT157" s="244"/>
      <c r="AU157" s="521"/>
      <c r="AV157" s="239"/>
      <c r="AW157" s="239"/>
      <c r="AX157" s="239"/>
      <c r="AY157" s="50"/>
      <c r="AZ157" s="50"/>
      <c r="BA157" s="50"/>
      <c r="BB157" s="50"/>
      <c r="BC157" s="50"/>
      <c r="BD157" s="243"/>
      <c r="BE157" s="244"/>
      <c r="BF157" s="244"/>
      <c r="BG157" s="246"/>
      <c r="BH157" s="529"/>
    </row>
    <row r="158" spans="1:60" s="52" customFormat="1">
      <c r="A158" s="450">
        <f t="shared" si="10"/>
        <v>148</v>
      </c>
      <c r="B158" s="469"/>
      <c r="C158" s="469"/>
      <c r="D158" s="454"/>
      <c r="E158" s="454"/>
      <c r="F158" s="53"/>
      <c r="G158" s="53"/>
      <c r="H158" s="495"/>
      <c r="I158" s="54"/>
      <c r="J158" s="54"/>
      <c r="K158" s="54"/>
      <c r="L158" s="55"/>
      <c r="M158" s="55"/>
      <c r="N158" s="55"/>
      <c r="O158" s="55"/>
      <c r="P158" s="55"/>
      <c r="Q158" s="243"/>
      <c r="R158" s="244"/>
      <c r="S158" s="244"/>
      <c r="T158" s="244"/>
      <c r="U158" s="504"/>
      <c r="V158" s="56"/>
      <c r="W158" s="56"/>
      <c r="X158" s="56"/>
      <c r="Y158" s="57"/>
      <c r="Z158" s="57"/>
      <c r="AA158" s="57"/>
      <c r="AB158" s="57"/>
      <c r="AC158" s="57"/>
      <c r="AD158" s="243"/>
      <c r="AE158" s="244"/>
      <c r="AF158" s="244"/>
      <c r="AG158" s="244"/>
      <c r="AH158" s="514"/>
      <c r="AI158" s="58"/>
      <c r="AJ158" s="58"/>
      <c r="AK158" s="58"/>
      <c r="AL158" s="47"/>
      <c r="AM158" s="47"/>
      <c r="AN158" s="47"/>
      <c r="AO158" s="47"/>
      <c r="AP158" s="47"/>
      <c r="AQ158" s="243"/>
      <c r="AR158" s="244"/>
      <c r="AS158" s="244"/>
      <c r="AT158" s="244"/>
      <c r="AU158" s="521"/>
      <c r="AV158" s="239"/>
      <c r="AW158" s="239"/>
      <c r="AX158" s="239"/>
      <c r="AY158" s="50"/>
      <c r="AZ158" s="50"/>
      <c r="BA158" s="50"/>
      <c r="BB158" s="50"/>
      <c r="BC158" s="50"/>
      <c r="BD158" s="243"/>
      <c r="BE158" s="244"/>
      <c r="BF158" s="244"/>
      <c r="BG158" s="246"/>
      <c r="BH158" s="529"/>
    </row>
    <row r="159" spans="1:60" s="52" customFormat="1">
      <c r="A159" s="450">
        <f t="shared" si="10"/>
        <v>149</v>
      </c>
      <c r="B159" s="469"/>
      <c r="C159" s="469"/>
      <c r="D159" s="454"/>
      <c r="E159" s="454"/>
      <c r="F159" s="53"/>
      <c r="G159" s="53"/>
      <c r="H159" s="495"/>
      <c r="I159" s="54"/>
      <c r="J159" s="54"/>
      <c r="K159" s="54"/>
      <c r="L159" s="55"/>
      <c r="M159" s="55"/>
      <c r="N159" s="55"/>
      <c r="O159" s="55"/>
      <c r="P159" s="55"/>
      <c r="Q159" s="243"/>
      <c r="R159" s="244"/>
      <c r="S159" s="244"/>
      <c r="T159" s="244"/>
      <c r="U159" s="504"/>
      <c r="V159" s="56"/>
      <c r="W159" s="56"/>
      <c r="X159" s="56"/>
      <c r="Y159" s="57"/>
      <c r="Z159" s="57"/>
      <c r="AA159" s="57"/>
      <c r="AB159" s="57"/>
      <c r="AC159" s="57"/>
      <c r="AD159" s="243"/>
      <c r="AE159" s="244"/>
      <c r="AF159" s="244"/>
      <c r="AG159" s="244"/>
      <c r="AH159" s="514"/>
      <c r="AI159" s="58"/>
      <c r="AJ159" s="58"/>
      <c r="AK159" s="58"/>
      <c r="AL159" s="47"/>
      <c r="AM159" s="47"/>
      <c r="AN159" s="47"/>
      <c r="AO159" s="47"/>
      <c r="AP159" s="47"/>
      <c r="AQ159" s="243"/>
      <c r="AR159" s="244"/>
      <c r="AS159" s="244"/>
      <c r="AT159" s="244"/>
      <c r="AU159" s="521"/>
      <c r="AV159" s="239"/>
      <c r="AW159" s="239"/>
      <c r="AX159" s="239"/>
      <c r="AY159" s="50"/>
      <c r="AZ159" s="50"/>
      <c r="BA159" s="50"/>
      <c r="BB159" s="50"/>
      <c r="BC159" s="50"/>
      <c r="BD159" s="243"/>
      <c r="BE159" s="244"/>
      <c r="BF159" s="244"/>
      <c r="BG159" s="246"/>
      <c r="BH159" s="529"/>
    </row>
    <row r="160" spans="1:60" s="52" customFormat="1">
      <c r="A160" s="450">
        <f t="shared" si="10"/>
        <v>150</v>
      </c>
      <c r="B160" s="469"/>
      <c r="C160" s="469"/>
      <c r="D160" s="454"/>
      <c r="E160" s="454"/>
      <c r="F160" s="53"/>
      <c r="G160" s="53"/>
      <c r="H160" s="495"/>
      <c r="I160" s="54"/>
      <c r="J160" s="54"/>
      <c r="K160" s="54"/>
      <c r="L160" s="55"/>
      <c r="M160" s="55"/>
      <c r="N160" s="55"/>
      <c r="O160" s="55"/>
      <c r="P160" s="55"/>
      <c r="Q160" s="243"/>
      <c r="R160" s="244"/>
      <c r="S160" s="244"/>
      <c r="T160" s="244"/>
      <c r="U160" s="504"/>
      <c r="V160" s="56"/>
      <c r="W160" s="56"/>
      <c r="X160" s="56"/>
      <c r="Y160" s="57"/>
      <c r="Z160" s="57"/>
      <c r="AA160" s="57"/>
      <c r="AB160" s="57"/>
      <c r="AC160" s="57"/>
      <c r="AD160" s="243"/>
      <c r="AE160" s="244"/>
      <c r="AF160" s="244"/>
      <c r="AG160" s="244"/>
      <c r="AH160" s="514"/>
      <c r="AI160" s="58"/>
      <c r="AJ160" s="58"/>
      <c r="AK160" s="58"/>
      <c r="AL160" s="47"/>
      <c r="AM160" s="47"/>
      <c r="AN160" s="47"/>
      <c r="AO160" s="47"/>
      <c r="AP160" s="47"/>
      <c r="AQ160" s="243"/>
      <c r="AR160" s="244"/>
      <c r="AS160" s="244"/>
      <c r="AT160" s="244"/>
      <c r="AU160" s="521"/>
      <c r="AV160" s="239"/>
      <c r="AW160" s="239"/>
      <c r="AX160" s="239"/>
      <c r="AY160" s="50"/>
      <c r="AZ160" s="50"/>
      <c r="BA160" s="50"/>
      <c r="BB160" s="50"/>
      <c r="BC160" s="50"/>
      <c r="BD160" s="243"/>
      <c r="BE160" s="244"/>
      <c r="BF160" s="244"/>
      <c r="BG160" s="246"/>
      <c r="BH160" s="529"/>
    </row>
    <row r="161" spans="1:60" s="52" customFormat="1">
      <c r="A161" s="450">
        <f t="shared" si="10"/>
        <v>151</v>
      </c>
      <c r="B161" s="469"/>
      <c r="C161" s="469"/>
      <c r="D161" s="454"/>
      <c r="E161" s="454"/>
      <c r="F161" s="53"/>
      <c r="G161" s="53"/>
      <c r="H161" s="495"/>
      <c r="I161" s="54"/>
      <c r="J161" s="54"/>
      <c r="K161" s="54"/>
      <c r="L161" s="55"/>
      <c r="M161" s="55"/>
      <c r="N161" s="55"/>
      <c r="O161" s="55"/>
      <c r="P161" s="55"/>
      <c r="Q161" s="243"/>
      <c r="R161" s="244"/>
      <c r="S161" s="244"/>
      <c r="T161" s="244"/>
      <c r="U161" s="504"/>
      <c r="V161" s="56"/>
      <c r="W161" s="56"/>
      <c r="X161" s="56"/>
      <c r="Y161" s="57"/>
      <c r="Z161" s="57"/>
      <c r="AA161" s="57"/>
      <c r="AB161" s="57"/>
      <c r="AC161" s="57"/>
      <c r="AD161" s="243"/>
      <c r="AE161" s="244"/>
      <c r="AF161" s="244"/>
      <c r="AG161" s="244"/>
      <c r="AH161" s="514"/>
      <c r="AI161" s="58"/>
      <c r="AJ161" s="58"/>
      <c r="AK161" s="58"/>
      <c r="AL161" s="47"/>
      <c r="AM161" s="47"/>
      <c r="AN161" s="47"/>
      <c r="AO161" s="47"/>
      <c r="AP161" s="47"/>
      <c r="AQ161" s="243"/>
      <c r="AR161" s="244"/>
      <c r="AS161" s="244"/>
      <c r="AT161" s="244"/>
      <c r="AU161" s="521"/>
      <c r="AV161" s="239"/>
      <c r="AW161" s="239"/>
      <c r="AX161" s="239"/>
      <c r="AY161" s="50"/>
      <c r="AZ161" s="50"/>
      <c r="BA161" s="50"/>
      <c r="BB161" s="50"/>
      <c r="BC161" s="50"/>
      <c r="BD161" s="243"/>
      <c r="BE161" s="244"/>
      <c r="BF161" s="244"/>
      <c r="BG161" s="246"/>
      <c r="BH161" s="529"/>
    </row>
    <row r="162" spans="1:60" s="52" customFormat="1">
      <c r="A162" s="450">
        <f t="shared" si="10"/>
        <v>152</v>
      </c>
      <c r="B162" s="469"/>
      <c r="C162" s="469"/>
      <c r="D162" s="454"/>
      <c r="E162" s="454"/>
      <c r="F162" s="53"/>
      <c r="G162" s="53"/>
      <c r="H162" s="495"/>
      <c r="I162" s="54"/>
      <c r="J162" s="54"/>
      <c r="K162" s="54"/>
      <c r="L162" s="55"/>
      <c r="M162" s="55"/>
      <c r="N162" s="55"/>
      <c r="O162" s="55"/>
      <c r="P162" s="55"/>
      <c r="Q162" s="243"/>
      <c r="R162" s="244"/>
      <c r="S162" s="244"/>
      <c r="T162" s="244"/>
      <c r="U162" s="504"/>
      <c r="V162" s="56"/>
      <c r="W162" s="56"/>
      <c r="X162" s="56"/>
      <c r="Y162" s="57"/>
      <c r="Z162" s="57"/>
      <c r="AA162" s="57"/>
      <c r="AB162" s="57"/>
      <c r="AC162" s="57"/>
      <c r="AD162" s="243"/>
      <c r="AE162" s="244"/>
      <c r="AF162" s="244"/>
      <c r="AG162" s="244"/>
      <c r="AH162" s="514"/>
      <c r="AI162" s="58"/>
      <c r="AJ162" s="58"/>
      <c r="AK162" s="58"/>
      <c r="AL162" s="47"/>
      <c r="AM162" s="47"/>
      <c r="AN162" s="47"/>
      <c r="AO162" s="47"/>
      <c r="AP162" s="47"/>
      <c r="AQ162" s="243"/>
      <c r="AR162" s="244"/>
      <c r="AS162" s="244"/>
      <c r="AT162" s="244"/>
      <c r="AU162" s="521"/>
      <c r="AV162" s="239"/>
      <c r="AW162" s="239"/>
      <c r="AX162" s="239"/>
      <c r="AY162" s="50"/>
      <c r="AZ162" s="50"/>
      <c r="BA162" s="50"/>
      <c r="BB162" s="50"/>
      <c r="BC162" s="50"/>
      <c r="BD162" s="243"/>
      <c r="BE162" s="244"/>
      <c r="BF162" s="244"/>
      <c r="BG162" s="246"/>
      <c r="BH162" s="529"/>
    </row>
    <row r="163" spans="1:60" s="52" customFormat="1">
      <c r="A163" s="450">
        <f t="shared" si="10"/>
        <v>153</v>
      </c>
      <c r="B163" s="469"/>
      <c r="C163" s="469"/>
      <c r="D163" s="454"/>
      <c r="E163" s="454"/>
      <c r="F163" s="53"/>
      <c r="G163" s="53"/>
      <c r="H163" s="495"/>
      <c r="I163" s="54"/>
      <c r="J163" s="54"/>
      <c r="K163" s="54"/>
      <c r="L163" s="55"/>
      <c r="M163" s="55"/>
      <c r="N163" s="55"/>
      <c r="O163" s="55"/>
      <c r="P163" s="55"/>
      <c r="Q163" s="243"/>
      <c r="R163" s="244"/>
      <c r="S163" s="244"/>
      <c r="T163" s="244"/>
      <c r="U163" s="504"/>
      <c r="V163" s="56"/>
      <c r="W163" s="56"/>
      <c r="X163" s="56"/>
      <c r="Y163" s="57"/>
      <c r="Z163" s="57"/>
      <c r="AA163" s="57"/>
      <c r="AB163" s="57"/>
      <c r="AC163" s="57"/>
      <c r="AD163" s="243"/>
      <c r="AE163" s="244"/>
      <c r="AF163" s="244"/>
      <c r="AG163" s="244"/>
      <c r="AH163" s="514"/>
      <c r="AI163" s="58"/>
      <c r="AJ163" s="58"/>
      <c r="AK163" s="58"/>
      <c r="AL163" s="47"/>
      <c r="AM163" s="47"/>
      <c r="AN163" s="47"/>
      <c r="AO163" s="47"/>
      <c r="AP163" s="47"/>
      <c r="AQ163" s="243"/>
      <c r="AR163" s="244"/>
      <c r="AS163" s="244"/>
      <c r="AT163" s="244"/>
      <c r="AU163" s="521"/>
      <c r="AV163" s="239"/>
      <c r="AW163" s="239"/>
      <c r="AX163" s="239"/>
      <c r="AY163" s="50"/>
      <c r="AZ163" s="50"/>
      <c r="BA163" s="50"/>
      <c r="BB163" s="50"/>
      <c r="BC163" s="50"/>
      <c r="BD163" s="243"/>
      <c r="BE163" s="244"/>
      <c r="BF163" s="244"/>
      <c r="BG163" s="246"/>
      <c r="BH163" s="529"/>
    </row>
    <row r="164" spans="1:60" s="52" customFormat="1">
      <c r="A164" s="450">
        <f t="shared" si="10"/>
        <v>154</v>
      </c>
      <c r="B164" s="469"/>
      <c r="C164" s="469"/>
      <c r="D164" s="454"/>
      <c r="E164" s="454"/>
      <c r="F164" s="53"/>
      <c r="G164" s="53"/>
      <c r="H164" s="495"/>
      <c r="I164" s="54"/>
      <c r="J164" s="54"/>
      <c r="K164" s="54"/>
      <c r="L164" s="55"/>
      <c r="M164" s="55"/>
      <c r="N164" s="55"/>
      <c r="O164" s="55"/>
      <c r="P164" s="55"/>
      <c r="Q164" s="243"/>
      <c r="R164" s="244"/>
      <c r="S164" s="244"/>
      <c r="T164" s="244"/>
      <c r="U164" s="504"/>
      <c r="V164" s="56"/>
      <c r="W164" s="56"/>
      <c r="X164" s="56"/>
      <c r="Y164" s="57"/>
      <c r="Z164" s="57"/>
      <c r="AA164" s="57"/>
      <c r="AB164" s="57"/>
      <c r="AC164" s="57"/>
      <c r="AD164" s="243"/>
      <c r="AE164" s="244"/>
      <c r="AF164" s="244"/>
      <c r="AG164" s="244"/>
      <c r="AH164" s="514"/>
      <c r="AI164" s="58"/>
      <c r="AJ164" s="58"/>
      <c r="AK164" s="58"/>
      <c r="AL164" s="47"/>
      <c r="AM164" s="47"/>
      <c r="AN164" s="47"/>
      <c r="AO164" s="47"/>
      <c r="AP164" s="47"/>
      <c r="AQ164" s="243"/>
      <c r="AR164" s="244"/>
      <c r="AS164" s="244"/>
      <c r="AT164" s="244"/>
      <c r="AU164" s="521"/>
      <c r="AV164" s="239"/>
      <c r="AW164" s="239"/>
      <c r="AX164" s="239"/>
      <c r="AY164" s="50"/>
      <c r="AZ164" s="50"/>
      <c r="BA164" s="50"/>
      <c r="BB164" s="50"/>
      <c r="BC164" s="50"/>
      <c r="BD164" s="243"/>
      <c r="BE164" s="244"/>
      <c r="BF164" s="244"/>
      <c r="BG164" s="246"/>
      <c r="BH164" s="529"/>
    </row>
    <row r="165" spans="1:60" s="52" customFormat="1">
      <c r="A165" s="450">
        <f t="shared" si="10"/>
        <v>155</v>
      </c>
      <c r="B165" s="469"/>
      <c r="C165" s="469"/>
      <c r="D165" s="454"/>
      <c r="E165" s="454"/>
      <c r="F165" s="53"/>
      <c r="G165" s="53"/>
      <c r="H165" s="495"/>
      <c r="I165" s="54"/>
      <c r="J165" s="54"/>
      <c r="K165" s="54"/>
      <c r="L165" s="55"/>
      <c r="M165" s="55"/>
      <c r="N165" s="55"/>
      <c r="O165" s="55"/>
      <c r="P165" s="55"/>
      <c r="Q165" s="243"/>
      <c r="R165" s="244"/>
      <c r="S165" s="244"/>
      <c r="T165" s="244"/>
      <c r="U165" s="504"/>
      <c r="V165" s="56"/>
      <c r="W165" s="56"/>
      <c r="X165" s="56"/>
      <c r="Y165" s="57"/>
      <c r="Z165" s="57"/>
      <c r="AA165" s="57"/>
      <c r="AB165" s="57"/>
      <c r="AC165" s="57"/>
      <c r="AD165" s="243"/>
      <c r="AE165" s="244"/>
      <c r="AF165" s="244"/>
      <c r="AG165" s="244"/>
      <c r="AH165" s="514"/>
      <c r="AI165" s="58"/>
      <c r="AJ165" s="58"/>
      <c r="AK165" s="58"/>
      <c r="AL165" s="47"/>
      <c r="AM165" s="47"/>
      <c r="AN165" s="47"/>
      <c r="AO165" s="47"/>
      <c r="AP165" s="47"/>
      <c r="AQ165" s="243"/>
      <c r="AR165" s="244"/>
      <c r="AS165" s="244"/>
      <c r="AT165" s="244"/>
      <c r="AU165" s="521"/>
      <c r="AV165" s="239"/>
      <c r="AW165" s="239"/>
      <c r="AX165" s="239"/>
      <c r="AY165" s="50"/>
      <c r="AZ165" s="50"/>
      <c r="BA165" s="50"/>
      <c r="BB165" s="50"/>
      <c r="BC165" s="50"/>
      <c r="BD165" s="243"/>
      <c r="BE165" s="244"/>
      <c r="BF165" s="244"/>
      <c r="BG165" s="246"/>
      <c r="BH165" s="529"/>
    </row>
    <row r="166" spans="1:60" s="52" customFormat="1">
      <c r="A166" s="450">
        <f t="shared" si="10"/>
        <v>156</v>
      </c>
      <c r="B166" s="469"/>
      <c r="C166" s="469"/>
      <c r="D166" s="454"/>
      <c r="E166" s="454"/>
      <c r="F166" s="53"/>
      <c r="G166" s="53"/>
      <c r="H166" s="495"/>
      <c r="I166" s="54"/>
      <c r="J166" s="54"/>
      <c r="K166" s="54"/>
      <c r="L166" s="55"/>
      <c r="M166" s="55"/>
      <c r="N166" s="55"/>
      <c r="O166" s="55"/>
      <c r="P166" s="55"/>
      <c r="Q166" s="243"/>
      <c r="R166" s="244"/>
      <c r="S166" s="244"/>
      <c r="T166" s="244"/>
      <c r="U166" s="504"/>
      <c r="V166" s="56"/>
      <c r="W166" s="56"/>
      <c r="X166" s="56"/>
      <c r="Y166" s="57"/>
      <c r="Z166" s="57"/>
      <c r="AA166" s="57"/>
      <c r="AB166" s="57"/>
      <c r="AC166" s="57"/>
      <c r="AD166" s="243"/>
      <c r="AE166" s="244"/>
      <c r="AF166" s="244"/>
      <c r="AG166" s="244"/>
      <c r="AH166" s="514"/>
      <c r="AI166" s="58"/>
      <c r="AJ166" s="58"/>
      <c r="AK166" s="58"/>
      <c r="AL166" s="47"/>
      <c r="AM166" s="47"/>
      <c r="AN166" s="47"/>
      <c r="AO166" s="47"/>
      <c r="AP166" s="47"/>
      <c r="AQ166" s="243"/>
      <c r="AR166" s="244"/>
      <c r="AS166" s="244"/>
      <c r="AT166" s="244"/>
      <c r="AU166" s="521"/>
      <c r="AV166" s="239"/>
      <c r="AW166" s="239"/>
      <c r="AX166" s="239"/>
      <c r="AY166" s="50"/>
      <c r="AZ166" s="50"/>
      <c r="BA166" s="50"/>
      <c r="BB166" s="50"/>
      <c r="BC166" s="50"/>
      <c r="BD166" s="243"/>
      <c r="BE166" s="244"/>
      <c r="BF166" s="244"/>
      <c r="BG166" s="246"/>
      <c r="BH166" s="529"/>
    </row>
    <row r="167" spans="1:60" s="52" customFormat="1">
      <c r="A167" s="450">
        <f t="shared" si="10"/>
        <v>157</v>
      </c>
      <c r="B167" s="469"/>
      <c r="C167" s="469"/>
      <c r="D167" s="454"/>
      <c r="E167" s="454"/>
      <c r="F167" s="53"/>
      <c r="G167" s="53"/>
      <c r="H167" s="495"/>
      <c r="I167" s="54"/>
      <c r="J167" s="54"/>
      <c r="K167" s="54"/>
      <c r="L167" s="55"/>
      <c r="M167" s="55"/>
      <c r="N167" s="55"/>
      <c r="O167" s="55"/>
      <c r="P167" s="55"/>
      <c r="Q167" s="243"/>
      <c r="R167" s="244"/>
      <c r="S167" s="244"/>
      <c r="T167" s="244"/>
      <c r="U167" s="504"/>
      <c r="V167" s="56"/>
      <c r="W167" s="56"/>
      <c r="X167" s="56"/>
      <c r="Y167" s="57"/>
      <c r="Z167" s="57"/>
      <c r="AA167" s="57"/>
      <c r="AB167" s="57"/>
      <c r="AC167" s="57"/>
      <c r="AD167" s="243"/>
      <c r="AE167" s="244"/>
      <c r="AF167" s="244"/>
      <c r="AG167" s="244"/>
      <c r="AH167" s="514"/>
      <c r="AI167" s="58"/>
      <c r="AJ167" s="58"/>
      <c r="AK167" s="58"/>
      <c r="AL167" s="47"/>
      <c r="AM167" s="47"/>
      <c r="AN167" s="47"/>
      <c r="AO167" s="47"/>
      <c r="AP167" s="47"/>
      <c r="AQ167" s="243"/>
      <c r="AR167" s="244"/>
      <c r="AS167" s="244"/>
      <c r="AT167" s="244"/>
      <c r="AU167" s="521"/>
      <c r="AV167" s="239"/>
      <c r="AW167" s="239"/>
      <c r="AX167" s="239"/>
      <c r="AY167" s="50"/>
      <c r="AZ167" s="50"/>
      <c r="BA167" s="50"/>
      <c r="BB167" s="50"/>
      <c r="BC167" s="50"/>
      <c r="BD167" s="243"/>
      <c r="BE167" s="244"/>
      <c r="BF167" s="244"/>
      <c r="BG167" s="246"/>
      <c r="BH167" s="529"/>
    </row>
    <row r="168" spans="1:60" s="52" customFormat="1">
      <c r="A168" s="450">
        <f t="shared" si="10"/>
        <v>158</v>
      </c>
      <c r="B168" s="469"/>
      <c r="C168" s="469"/>
      <c r="D168" s="454"/>
      <c r="E168" s="454"/>
      <c r="F168" s="53"/>
      <c r="G168" s="53"/>
      <c r="H168" s="495"/>
      <c r="I168" s="54"/>
      <c r="J168" s="54"/>
      <c r="K168" s="54"/>
      <c r="L168" s="55"/>
      <c r="M168" s="55"/>
      <c r="N168" s="55"/>
      <c r="O168" s="55"/>
      <c r="P168" s="55"/>
      <c r="Q168" s="243"/>
      <c r="R168" s="244"/>
      <c r="S168" s="244"/>
      <c r="T168" s="244"/>
      <c r="U168" s="504"/>
      <c r="V168" s="56"/>
      <c r="W168" s="56"/>
      <c r="X168" s="56"/>
      <c r="Y168" s="57"/>
      <c r="Z168" s="57"/>
      <c r="AA168" s="57"/>
      <c r="AB168" s="57"/>
      <c r="AC168" s="57"/>
      <c r="AD168" s="243"/>
      <c r="AE168" s="244"/>
      <c r="AF168" s="244"/>
      <c r="AG168" s="244"/>
      <c r="AH168" s="514"/>
      <c r="AI168" s="58"/>
      <c r="AJ168" s="58"/>
      <c r="AK168" s="58"/>
      <c r="AL168" s="47"/>
      <c r="AM168" s="47"/>
      <c r="AN168" s="47"/>
      <c r="AO168" s="47"/>
      <c r="AP168" s="47"/>
      <c r="AQ168" s="243"/>
      <c r="AR168" s="244"/>
      <c r="AS168" s="244"/>
      <c r="AT168" s="244"/>
      <c r="AU168" s="521"/>
      <c r="AV168" s="239"/>
      <c r="AW168" s="239"/>
      <c r="AX168" s="239"/>
      <c r="AY168" s="50"/>
      <c r="AZ168" s="50"/>
      <c r="BA168" s="50"/>
      <c r="BB168" s="50"/>
      <c r="BC168" s="50"/>
      <c r="BD168" s="243"/>
      <c r="BE168" s="244"/>
      <c r="BF168" s="244"/>
      <c r="BG168" s="246"/>
      <c r="BH168" s="529"/>
    </row>
    <row r="169" spans="1:60" s="52" customFormat="1">
      <c r="A169" s="450">
        <f t="shared" si="10"/>
        <v>159</v>
      </c>
      <c r="B169" s="469"/>
      <c r="C169" s="469"/>
      <c r="D169" s="454"/>
      <c r="E169" s="454"/>
      <c r="F169" s="53"/>
      <c r="G169" s="53"/>
      <c r="H169" s="495"/>
      <c r="I169" s="54"/>
      <c r="J169" s="54"/>
      <c r="K169" s="54"/>
      <c r="L169" s="55"/>
      <c r="M169" s="55"/>
      <c r="N169" s="55"/>
      <c r="O169" s="55"/>
      <c r="P169" s="55"/>
      <c r="Q169" s="243"/>
      <c r="R169" s="244"/>
      <c r="S169" s="244"/>
      <c r="T169" s="244"/>
      <c r="U169" s="504"/>
      <c r="V169" s="56"/>
      <c r="W169" s="56"/>
      <c r="X169" s="56"/>
      <c r="Y169" s="57"/>
      <c r="Z169" s="57"/>
      <c r="AA169" s="57"/>
      <c r="AB169" s="57"/>
      <c r="AC169" s="57"/>
      <c r="AD169" s="243"/>
      <c r="AE169" s="244"/>
      <c r="AF169" s="244"/>
      <c r="AG169" s="244"/>
      <c r="AH169" s="514"/>
      <c r="AI169" s="58"/>
      <c r="AJ169" s="58"/>
      <c r="AK169" s="58"/>
      <c r="AL169" s="47"/>
      <c r="AM169" s="47"/>
      <c r="AN169" s="47"/>
      <c r="AO169" s="47"/>
      <c r="AP169" s="47"/>
      <c r="AQ169" s="243"/>
      <c r="AR169" s="244"/>
      <c r="AS169" s="244"/>
      <c r="AT169" s="244"/>
      <c r="AU169" s="521"/>
      <c r="AV169" s="239"/>
      <c r="AW169" s="239"/>
      <c r="AX169" s="239"/>
      <c r="AY169" s="50"/>
      <c r="AZ169" s="50"/>
      <c r="BA169" s="50"/>
      <c r="BB169" s="50"/>
      <c r="BC169" s="50"/>
      <c r="BD169" s="243"/>
      <c r="BE169" s="244"/>
      <c r="BF169" s="244"/>
      <c r="BG169" s="246"/>
      <c r="BH169" s="529"/>
    </row>
    <row r="170" spans="1:60" s="52" customFormat="1">
      <c r="A170" s="450">
        <f t="shared" si="10"/>
        <v>160</v>
      </c>
      <c r="B170" s="469"/>
      <c r="C170" s="469"/>
      <c r="D170" s="454"/>
      <c r="E170" s="454"/>
      <c r="F170" s="53"/>
      <c r="G170" s="53"/>
      <c r="H170" s="495"/>
      <c r="I170" s="54"/>
      <c r="J170" s="54"/>
      <c r="K170" s="54"/>
      <c r="L170" s="55"/>
      <c r="M170" s="55"/>
      <c r="N170" s="55"/>
      <c r="O170" s="55"/>
      <c r="P170" s="55"/>
      <c r="Q170" s="243"/>
      <c r="R170" s="244"/>
      <c r="S170" s="244"/>
      <c r="T170" s="244"/>
      <c r="U170" s="504"/>
      <c r="V170" s="56"/>
      <c r="W170" s="56"/>
      <c r="X170" s="56"/>
      <c r="Y170" s="57"/>
      <c r="Z170" s="57"/>
      <c r="AA170" s="57"/>
      <c r="AB170" s="57"/>
      <c r="AC170" s="57"/>
      <c r="AD170" s="243"/>
      <c r="AE170" s="244"/>
      <c r="AF170" s="244"/>
      <c r="AG170" s="244"/>
      <c r="AH170" s="514"/>
      <c r="AI170" s="58"/>
      <c r="AJ170" s="58"/>
      <c r="AK170" s="58"/>
      <c r="AL170" s="47"/>
      <c r="AM170" s="47"/>
      <c r="AN170" s="47"/>
      <c r="AO170" s="47"/>
      <c r="AP170" s="47"/>
      <c r="AQ170" s="243"/>
      <c r="AR170" s="244"/>
      <c r="AS170" s="244"/>
      <c r="AT170" s="244"/>
      <c r="AU170" s="521"/>
      <c r="AV170" s="239"/>
      <c r="AW170" s="239"/>
      <c r="AX170" s="239"/>
      <c r="AY170" s="50"/>
      <c r="AZ170" s="50"/>
      <c r="BA170" s="50"/>
      <c r="BB170" s="50"/>
      <c r="BC170" s="50"/>
      <c r="BD170" s="243"/>
      <c r="BE170" s="244"/>
      <c r="BF170" s="244"/>
      <c r="BG170" s="246"/>
      <c r="BH170" s="529"/>
    </row>
    <row r="171" spans="1:60" s="52" customFormat="1">
      <c r="A171" s="450">
        <f t="shared" si="10"/>
        <v>161</v>
      </c>
      <c r="B171" s="469"/>
      <c r="C171" s="469"/>
      <c r="D171" s="454"/>
      <c r="E171" s="454"/>
      <c r="F171" s="53"/>
      <c r="G171" s="53"/>
      <c r="H171" s="495"/>
      <c r="I171" s="54"/>
      <c r="J171" s="54"/>
      <c r="K171" s="54"/>
      <c r="L171" s="55"/>
      <c r="M171" s="55"/>
      <c r="N171" s="55"/>
      <c r="O171" s="55"/>
      <c r="P171" s="55"/>
      <c r="Q171" s="243"/>
      <c r="R171" s="244"/>
      <c r="S171" s="244"/>
      <c r="T171" s="244"/>
      <c r="U171" s="504"/>
      <c r="V171" s="56"/>
      <c r="W171" s="56"/>
      <c r="X171" s="56"/>
      <c r="Y171" s="57"/>
      <c r="Z171" s="57"/>
      <c r="AA171" s="57"/>
      <c r="AB171" s="57"/>
      <c r="AC171" s="57"/>
      <c r="AD171" s="243"/>
      <c r="AE171" s="244"/>
      <c r="AF171" s="244"/>
      <c r="AG171" s="244"/>
      <c r="AH171" s="514"/>
      <c r="AI171" s="58"/>
      <c r="AJ171" s="58"/>
      <c r="AK171" s="58"/>
      <c r="AL171" s="47"/>
      <c r="AM171" s="47"/>
      <c r="AN171" s="47"/>
      <c r="AO171" s="47"/>
      <c r="AP171" s="47"/>
      <c r="AQ171" s="243"/>
      <c r="AR171" s="244"/>
      <c r="AS171" s="244"/>
      <c r="AT171" s="244"/>
      <c r="AU171" s="521"/>
      <c r="AV171" s="239"/>
      <c r="AW171" s="239"/>
      <c r="AX171" s="239"/>
      <c r="AY171" s="50"/>
      <c r="AZ171" s="50"/>
      <c r="BA171" s="50"/>
      <c r="BB171" s="50"/>
      <c r="BC171" s="50"/>
      <c r="BD171" s="243"/>
      <c r="BE171" s="244"/>
      <c r="BF171" s="244"/>
      <c r="BG171" s="246"/>
      <c r="BH171" s="529"/>
    </row>
    <row r="172" spans="1:60" s="52" customFormat="1">
      <c r="A172" s="450">
        <f t="shared" si="10"/>
        <v>162</v>
      </c>
      <c r="B172" s="469"/>
      <c r="C172" s="469"/>
      <c r="D172" s="454"/>
      <c r="E172" s="454"/>
      <c r="F172" s="53"/>
      <c r="G172" s="53"/>
      <c r="H172" s="495"/>
      <c r="I172" s="54"/>
      <c r="J172" s="54"/>
      <c r="K172" s="54"/>
      <c r="L172" s="55"/>
      <c r="M172" s="55"/>
      <c r="N172" s="55"/>
      <c r="O172" s="55"/>
      <c r="P172" s="55"/>
      <c r="Q172" s="243"/>
      <c r="R172" s="244"/>
      <c r="S172" s="244"/>
      <c r="T172" s="244"/>
      <c r="U172" s="504"/>
      <c r="V172" s="56"/>
      <c r="W172" s="56"/>
      <c r="X172" s="56"/>
      <c r="Y172" s="57"/>
      <c r="Z172" s="57"/>
      <c r="AA172" s="57"/>
      <c r="AB172" s="57"/>
      <c r="AC172" s="57"/>
      <c r="AD172" s="243"/>
      <c r="AE172" s="244"/>
      <c r="AF172" s="244"/>
      <c r="AG172" s="244"/>
      <c r="AH172" s="514"/>
      <c r="AI172" s="58"/>
      <c r="AJ172" s="58"/>
      <c r="AK172" s="58"/>
      <c r="AL172" s="47"/>
      <c r="AM172" s="47"/>
      <c r="AN172" s="47"/>
      <c r="AO172" s="47"/>
      <c r="AP172" s="47"/>
      <c r="AQ172" s="243"/>
      <c r="AR172" s="244"/>
      <c r="AS172" s="244"/>
      <c r="AT172" s="244"/>
      <c r="AU172" s="521"/>
      <c r="AV172" s="239"/>
      <c r="AW172" s="239"/>
      <c r="AX172" s="239"/>
      <c r="AY172" s="50"/>
      <c r="AZ172" s="50"/>
      <c r="BA172" s="50"/>
      <c r="BB172" s="50"/>
      <c r="BC172" s="50"/>
      <c r="BD172" s="243"/>
      <c r="BE172" s="244"/>
      <c r="BF172" s="244"/>
      <c r="BG172" s="246"/>
      <c r="BH172" s="529"/>
    </row>
    <row r="173" spans="1:60" s="52" customFormat="1">
      <c r="A173" s="450">
        <f t="shared" si="10"/>
        <v>163</v>
      </c>
      <c r="B173" s="469"/>
      <c r="C173" s="469"/>
      <c r="D173" s="454"/>
      <c r="E173" s="454"/>
      <c r="F173" s="53"/>
      <c r="G173" s="53"/>
      <c r="H173" s="495"/>
      <c r="I173" s="54"/>
      <c r="J173" s="54"/>
      <c r="K173" s="54"/>
      <c r="L173" s="55"/>
      <c r="M173" s="55"/>
      <c r="N173" s="55"/>
      <c r="O173" s="55"/>
      <c r="P173" s="55"/>
      <c r="Q173" s="243"/>
      <c r="R173" s="244"/>
      <c r="S173" s="244"/>
      <c r="T173" s="244"/>
      <c r="U173" s="504"/>
      <c r="V173" s="56"/>
      <c r="W173" s="56"/>
      <c r="X173" s="56"/>
      <c r="Y173" s="57"/>
      <c r="Z173" s="57"/>
      <c r="AA173" s="57"/>
      <c r="AB173" s="57"/>
      <c r="AC173" s="57"/>
      <c r="AD173" s="243"/>
      <c r="AE173" s="244"/>
      <c r="AF173" s="244"/>
      <c r="AG173" s="244"/>
      <c r="AH173" s="514"/>
      <c r="AI173" s="58"/>
      <c r="AJ173" s="58"/>
      <c r="AK173" s="58"/>
      <c r="AL173" s="47"/>
      <c r="AM173" s="47"/>
      <c r="AN173" s="47"/>
      <c r="AO173" s="47"/>
      <c r="AP173" s="47"/>
      <c r="AQ173" s="243"/>
      <c r="AR173" s="244"/>
      <c r="AS173" s="244"/>
      <c r="AT173" s="244"/>
      <c r="AU173" s="521"/>
      <c r="AV173" s="239"/>
      <c r="AW173" s="239"/>
      <c r="AX173" s="239"/>
      <c r="AY173" s="50"/>
      <c r="AZ173" s="50"/>
      <c r="BA173" s="50"/>
      <c r="BB173" s="50"/>
      <c r="BC173" s="50"/>
      <c r="BD173" s="243"/>
      <c r="BE173" s="244"/>
      <c r="BF173" s="244"/>
      <c r="BG173" s="246"/>
      <c r="BH173" s="529"/>
    </row>
    <row r="174" spans="1:60" s="52" customFormat="1">
      <c r="A174" s="63"/>
      <c r="B174" s="469"/>
      <c r="C174" s="469"/>
      <c r="D174" s="454"/>
      <c r="E174" s="454"/>
      <c r="F174" s="53"/>
      <c r="G174" s="53"/>
      <c r="H174" s="495"/>
      <c r="I174" s="54"/>
      <c r="J174" s="54"/>
      <c r="K174" s="54"/>
      <c r="L174" s="55"/>
      <c r="M174" s="55"/>
      <c r="N174" s="55"/>
      <c r="O174" s="55"/>
      <c r="P174" s="55"/>
      <c r="Q174" s="243"/>
      <c r="R174" s="244"/>
      <c r="S174" s="244"/>
      <c r="T174" s="244"/>
      <c r="U174" s="504"/>
      <c r="V174" s="56"/>
      <c r="W174" s="56"/>
      <c r="X174" s="56"/>
      <c r="Y174" s="57"/>
      <c r="Z174" s="57"/>
      <c r="AA174" s="57"/>
      <c r="AB174" s="57"/>
      <c r="AC174" s="57"/>
      <c r="AD174" s="243"/>
      <c r="AE174" s="244"/>
      <c r="AF174" s="244"/>
      <c r="AG174" s="244"/>
      <c r="AH174" s="514"/>
      <c r="AI174" s="58"/>
      <c r="AJ174" s="58"/>
      <c r="AK174" s="58"/>
      <c r="AL174" s="47"/>
      <c r="AM174" s="47"/>
      <c r="AN174" s="47"/>
      <c r="AO174" s="47"/>
      <c r="AP174" s="47"/>
      <c r="AQ174" s="243"/>
      <c r="AR174" s="244"/>
      <c r="AS174" s="244"/>
      <c r="AT174" s="244"/>
      <c r="AU174" s="521"/>
      <c r="AV174" s="239"/>
      <c r="AW174" s="239"/>
      <c r="AX174" s="239"/>
      <c r="AY174" s="50"/>
      <c r="AZ174" s="50"/>
      <c r="BA174" s="50"/>
      <c r="BB174" s="50"/>
      <c r="BC174" s="50"/>
      <c r="BD174" s="243"/>
      <c r="BE174" s="244"/>
      <c r="BF174" s="244"/>
      <c r="BG174" s="246"/>
      <c r="BH174" s="529"/>
    </row>
    <row r="175" spans="1:60" s="52" customFormat="1">
      <c r="A175" s="63"/>
      <c r="B175" s="469"/>
      <c r="C175" s="469"/>
      <c r="D175" s="454"/>
      <c r="E175" s="454"/>
      <c r="F175" s="53"/>
      <c r="G175" s="53"/>
      <c r="H175" s="495"/>
      <c r="I175" s="54"/>
      <c r="J175" s="54"/>
      <c r="K175" s="54"/>
      <c r="L175" s="55"/>
      <c r="M175" s="55"/>
      <c r="N175" s="55"/>
      <c r="O175" s="55"/>
      <c r="P175" s="55"/>
      <c r="Q175" s="243"/>
      <c r="R175" s="244"/>
      <c r="S175" s="244"/>
      <c r="T175" s="244"/>
      <c r="U175" s="504"/>
      <c r="V175" s="56"/>
      <c r="W175" s="56"/>
      <c r="X175" s="56"/>
      <c r="Y175" s="57"/>
      <c r="Z175" s="57"/>
      <c r="AA175" s="57"/>
      <c r="AB175" s="57"/>
      <c r="AC175" s="57"/>
      <c r="AD175" s="243"/>
      <c r="AE175" s="244"/>
      <c r="AF175" s="244"/>
      <c r="AG175" s="244"/>
      <c r="AH175" s="514"/>
      <c r="AI175" s="58"/>
      <c r="AJ175" s="58"/>
      <c r="AK175" s="58"/>
      <c r="AL175" s="47"/>
      <c r="AM175" s="47"/>
      <c r="AN175" s="47"/>
      <c r="AO175" s="47"/>
      <c r="AP175" s="47"/>
      <c r="AQ175" s="243"/>
      <c r="AR175" s="244"/>
      <c r="AS175" s="244"/>
      <c r="AT175" s="244"/>
      <c r="AU175" s="521"/>
      <c r="AV175" s="239"/>
      <c r="AW175" s="239"/>
      <c r="AX175" s="239"/>
      <c r="AY175" s="50"/>
      <c r="AZ175" s="50"/>
      <c r="BA175" s="50"/>
      <c r="BB175" s="50"/>
      <c r="BC175" s="50"/>
      <c r="BD175" s="243"/>
      <c r="BE175" s="244"/>
      <c r="BF175" s="244"/>
      <c r="BG175" s="246"/>
      <c r="BH175" s="529"/>
    </row>
    <row r="176" spans="1:60" s="52" customFormat="1">
      <c r="A176" s="63"/>
      <c r="B176" s="469"/>
      <c r="C176" s="469"/>
      <c r="D176" s="454"/>
      <c r="E176" s="454"/>
      <c r="F176" s="53"/>
      <c r="G176" s="53"/>
      <c r="H176" s="495"/>
      <c r="I176" s="54"/>
      <c r="J176" s="54"/>
      <c r="K176" s="54"/>
      <c r="L176" s="55"/>
      <c r="M176" s="55"/>
      <c r="N176" s="55"/>
      <c r="O176" s="55"/>
      <c r="P176" s="55"/>
      <c r="Q176" s="243"/>
      <c r="R176" s="244"/>
      <c r="S176" s="244"/>
      <c r="T176" s="244"/>
      <c r="U176" s="504"/>
      <c r="V176" s="56"/>
      <c r="W176" s="56"/>
      <c r="X176" s="56"/>
      <c r="Y176" s="57"/>
      <c r="Z176" s="57"/>
      <c r="AA176" s="57"/>
      <c r="AB176" s="57"/>
      <c r="AC176" s="57"/>
      <c r="AD176" s="243"/>
      <c r="AE176" s="244"/>
      <c r="AF176" s="244"/>
      <c r="AG176" s="244"/>
      <c r="AH176" s="514"/>
      <c r="AI176" s="58"/>
      <c r="AJ176" s="58"/>
      <c r="AK176" s="58"/>
      <c r="AL176" s="47"/>
      <c r="AM176" s="47"/>
      <c r="AN176" s="47"/>
      <c r="AO176" s="47"/>
      <c r="AP176" s="47"/>
      <c r="AQ176" s="243"/>
      <c r="AR176" s="244"/>
      <c r="AS176" s="244"/>
      <c r="AT176" s="244"/>
      <c r="AU176" s="521"/>
      <c r="AV176" s="239"/>
      <c r="AW176" s="239"/>
      <c r="AX176" s="239"/>
      <c r="AY176" s="50"/>
      <c r="AZ176" s="50"/>
      <c r="BA176" s="50"/>
      <c r="BB176" s="50"/>
      <c r="BC176" s="50"/>
      <c r="BD176" s="243"/>
      <c r="BE176" s="244"/>
      <c r="BF176" s="244"/>
      <c r="BG176" s="246"/>
      <c r="BH176" s="529"/>
    </row>
    <row r="177" spans="1:60" s="52" customFormat="1">
      <c r="A177" s="63"/>
      <c r="B177" s="469"/>
      <c r="C177" s="469"/>
      <c r="D177" s="454"/>
      <c r="E177" s="454"/>
      <c r="F177" s="53"/>
      <c r="G177" s="53"/>
      <c r="H177" s="495"/>
      <c r="I177" s="54"/>
      <c r="J177" s="54"/>
      <c r="K177" s="54"/>
      <c r="L177" s="55"/>
      <c r="M177" s="55"/>
      <c r="N177" s="55"/>
      <c r="O177" s="55"/>
      <c r="P177" s="55"/>
      <c r="Q177" s="243"/>
      <c r="R177" s="244"/>
      <c r="S177" s="244"/>
      <c r="T177" s="244"/>
      <c r="U177" s="504"/>
      <c r="V177" s="56"/>
      <c r="W177" s="56"/>
      <c r="X177" s="56"/>
      <c r="Y177" s="57"/>
      <c r="Z177" s="57"/>
      <c r="AA177" s="57"/>
      <c r="AB177" s="57"/>
      <c r="AC177" s="57"/>
      <c r="AD177" s="243"/>
      <c r="AE177" s="244"/>
      <c r="AF177" s="244"/>
      <c r="AG177" s="244"/>
      <c r="AH177" s="514"/>
      <c r="AI177" s="58"/>
      <c r="AJ177" s="58"/>
      <c r="AK177" s="58"/>
      <c r="AL177" s="47"/>
      <c r="AM177" s="47"/>
      <c r="AN177" s="47"/>
      <c r="AO177" s="47"/>
      <c r="AP177" s="47"/>
      <c r="AQ177" s="243"/>
      <c r="AR177" s="244"/>
      <c r="AS177" s="244"/>
      <c r="AT177" s="244"/>
      <c r="AU177" s="521"/>
      <c r="AV177" s="239"/>
      <c r="AW177" s="239"/>
      <c r="AX177" s="239"/>
      <c r="AY177" s="50"/>
      <c r="AZ177" s="50"/>
      <c r="BA177" s="50"/>
      <c r="BB177" s="50"/>
      <c r="BC177" s="50"/>
      <c r="BD177" s="243"/>
      <c r="BE177" s="244"/>
      <c r="BF177" s="244"/>
      <c r="BG177" s="246"/>
      <c r="BH177" s="529"/>
    </row>
    <row r="178" spans="1:60" s="52" customFormat="1">
      <c r="A178" s="63"/>
      <c r="B178" s="469"/>
      <c r="C178" s="469"/>
      <c r="D178" s="454"/>
      <c r="E178" s="454"/>
      <c r="F178" s="53"/>
      <c r="G178" s="53"/>
      <c r="H178" s="495"/>
      <c r="I178" s="54"/>
      <c r="J178" s="54"/>
      <c r="K178" s="54"/>
      <c r="L178" s="55"/>
      <c r="M178" s="55"/>
      <c r="N178" s="55"/>
      <c r="O178" s="55"/>
      <c r="P178" s="55"/>
      <c r="Q178" s="243"/>
      <c r="R178" s="244"/>
      <c r="S178" s="244"/>
      <c r="T178" s="244"/>
      <c r="U178" s="504"/>
      <c r="V178" s="56"/>
      <c r="W178" s="56"/>
      <c r="X178" s="56"/>
      <c r="Y178" s="57"/>
      <c r="Z178" s="57"/>
      <c r="AA178" s="57"/>
      <c r="AB178" s="57"/>
      <c r="AC178" s="57"/>
      <c r="AD178" s="243"/>
      <c r="AE178" s="244"/>
      <c r="AF178" s="244"/>
      <c r="AG178" s="244"/>
      <c r="AH178" s="514"/>
      <c r="AI178" s="58"/>
      <c r="AJ178" s="58"/>
      <c r="AK178" s="58"/>
      <c r="AL178" s="47"/>
      <c r="AM178" s="47"/>
      <c r="AN178" s="47"/>
      <c r="AO178" s="47"/>
      <c r="AP178" s="47"/>
      <c r="AQ178" s="243"/>
      <c r="AR178" s="244"/>
      <c r="AS178" s="244"/>
      <c r="AT178" s="244"/>
      <c r="AU178" s="521"/>
      <c r="AV178" s="239"/>
      <c r="AW178" s="239"/>
      <c r="AX178" s="239"/>
      <c r="AY178" s="50"/>
      <c r="AZ178" s="50"/>
      <c r="BA178" s="50"/>
      <c r="BB178" s="50"/>
      <c r="BC178" s="50"/>
      <c r="BD178" s="243"/>
      <c r="BE178" s="244"/>
      <c r="BF178" s="244"/>
      <c r="BG178" s="246"/>
      <c r="BH178" s="529"/>
    </row>
    <row r="179" spans="1:60" s="52" customFormat="1">
      <c r="A179" s="63"/>
      <c r="B179" s="469"/>
      <c r="C179" s="469"/>
      <c r="D179" s="454"/>
      <c r="E179" s="454"/>
      <c r="F179" s="53"/>
      <c r="G179" s="53"/>
      <c r="H179" s="495"/>
      <c r="I179" s="54"/>
      <c r="J179" s="54"/>
      <c r="K179" s="54"/>
      <c r="L179" s="55"/>
      <c r="M179" s="55"/>
      <c r="N179" s="55"/>
      <c r="O179" s="55"/>
      <c r="P179" s="55"/>
      <c r="Q179" s="243"/>
      <c r="R179" s="244"/>
      <c r="S179" s="244"/>
      <c r="T179" s="244"/>
      <c r="U179" s="504"/>
      <c r="V179" s="56"/>
      <c r="W179" s="56"/>
      <c r="X179" s="56"/>
      <c r="Y179" s="57"/>
      <c r="Z179" s="57"/>
      <c r="AA179" s="57"/>
      <c r="AB179" s="57"/>
      <c r="AC179" s="57"/>
      <c r="AD179" s="243"/>
      <c r="AE179" s="244"/>
      <c r="AF179" s="244"/>
      <c r="AG179" s="244"/>
      <c r="AH179" s="514"/>
      <c r="AI179" s="58"/>
      <c r="AJ179" s="58"/>
      <c r="AK179" s="58"/>
      <c r="AL179" s="47"/>
      <c r="AM179" s="47"/>
      <c r="AN179" s="47"/>
      <c r="AO179" s="47"/>
      <c r="AP179" s="47"/>
      <c r="AQ179" s="243"/>
      <c r="AR179" s="244"/>
      <c r="AS179" s="244"/>
      <c r="AT179" s="244"/>
      <c r="AU179" s="521"/>
      <c r="AV179" s="239"/>
      <c r="AW179" s="239"/>
      <c r="AX179" s="239"/>
      <c r="AY179" s="50"/>
      <c r="AZ179" s="50"/>
      <c r="BA179" s="50"/>
      <c r="BB179" s="50"/>
      <c r="BC179" s="50"/>
      <c r="BD179" s="243"/>
      <c r="BE179" s="244"/>
      <c r="BF179" s="244"/>
      <c r="BG179" s="246"/>
      <c r="BH179" s="529"/>
    </row>
    <row r="180" spans="1:60" s="52" customFormat="1">
      <c r="A180" s="63"/>
      <c r="B180" s="469"/>
      <c r="C180" s="469"/>
      <c r="D180" s="454"/>
      <c r="E180" s="454"/>
      <c r="F180" s="53"/>
      <c r="G180" s="53"/>
      <c r="H180" s="495"/>
      <c r="I180" s="54"/>
      <c r="J180" s="54"/>
      <c r="K180" s="54"/>
      <c r="L180" s="55"/>
      <c r="M180" s="55"/>
      <c r="N180" s="55"/>
      <c r="O180" s="55"/>
      <c r="P180" s="55"/>
      <c r="Q180" s="243"/>
      <c r="R180" s="244"/>
      <c r="S180" s="244"/>
      <c r="T180" s="244"/>
      <c r="U180" s="504"/>
      <c r="V180" s="56"/>
      <c r="W180" s="56"/>
      <c r="X180" s="56"/>
      <c r="Y180" s="57"/>
      <c r="Z180" s="57"/>
      <c r="AA180" s="57"/>
      <c r="AB180" s="57"/>
      <c r="AC180" s="57"/>
      <c r="AD180" s="243"/>
      <c r="AE180" s="244"/>
      <c r="AF180" s="244"/>
      <c r="AG180" s="244"/>
      <c r="AH180" s="514"/>
      <c r="AI180" s="58"/>
      <c r="AJ180" s="58"/>
      <c r="AK180" s="58"/>
      <c r="AL180" s="47"/>
      <c r="AM180" s="47"/>
      <c r="AN180" s="47"/>
      <c r="AO180" s="47"/>
      <c r="AP180" s="47"/>
      <c r="AQ180" s="243"/>
      <c r="AR180" s="244"/>
      <c r="AS180" s="244"/>
      <c r="AT180" s="244"/>
      <c r="AU180" s="521"/>
      <c r="AV180" s="239"/>
      <c r="AW180" s="239"/>
      <c r="AX180" s="239"/>
      <c r="AY180" s="50"/>
      <c r="AZ180" s="50"/>
      <c r="BA180" s="50"/>
      <c r="BB180" s="50"/>
      <c r="BC180" s="50"/>
      <c r="BD180" s="243"/>
      <c r="BE180" s="244"/>
      <c r="BF180" s="244"/>
      <c r="BG180" s="246"/>
      <c r="BH180" s="529"/>
    </row>
    <row r="181" spans="1:60" s="52" customFormat="1">
      <c r="A181" s="63"/>
      <c r="B181" s="469"/>
      <c r="C181" s="469"/>
      <c r="D181" s="454"/>
      <c r="E181" s="454"/>
      <c r="F181" s="53"/>
      <c r="G181" s="53"/>
      <c r="H181" s="495"/>
      <c r="I181" s="54"/>
      <c r="J181" s="54"/>
      <c r="K181" s="54"/>
      <c r="L181" s="55"/>
      <c r="M181" s="55"/>
      <c r="N181" s="55"/>
      <c r="O181" s="55"/>
      <c r="P181" s="55"/>
      <c r="Q181" s="243"/>
      <c r="R181" s="244"/>
      <c r="S181" s="244"/>
      <c r="T181" s="244"/>
      <c r="U181" s="504"/>
      <c r="V181" s="56"/>
      <c r="W181" s="56"/>
      <c r="X181" s="56"/>
      <c r="Y181" s="57"/>
      <c r="Z181" s="57"/>
      <c r="AA181" s="57"/>
      <c r="AB181" s="57"/>
      <c r="AC181" s="57"/>
      <c r="AD181" s="243"/>
      <c r="AE181" s="244"/>
      <c r="AF181" s="244"/>
      <c r="AG181" s="244"/>
      <c r="AH181" s="514"/>
      <c r="AI181" s="58"/>
      <c r="AJ181" s="58"/>
      <c r="AK181" s="58"/>
      <c r="AL181" s="47"/>
      <c r="AM181" s="47"/>
      <c r="AN181" s="47"/>
      <c r="AO181" s="47"/>
      <c r="AP181" s="47"/>
      <c r="AQ181" s="243"/>
      <c r="AR181" s="244"/>
      <c r="AS181" s="244"/>
      <c r="AT181" s="244"/>
      <c r="AU181" s="521"/>
      <c r="AV181" s="239"/>
      <c r="AW181" s="239"/>
      <c r="AX181" s="239"/>
      <c r="AY181" s="50"/>
      <c r="AZ181" s="50"/>
      <c r="BA181" s="50"/>
      <c r="BB181" s="50"/>
      <c r="BC181" s="50"/>
      <c r="BD181" s="243"/>
      <c r="BE181" s="244"/>
      <c r="BF181" s="244"/>
      <c r="BG181" s="246"/>
      <c r="BH181" s="529"/>
    </row>
    <row r="182" spans="1:60" s="52" customFormat="1">
      <c r="A182" s="63"/>
      <c r="B182" s="469"/>
      <c r="C182" s="469"/>
      <c r="D182" s="454"/>
      <c r="E182" s="454"/>
      <c r="F182" s="53"/>
      <c r="G182" s="53"/>
      <c r="H182" s="495"/>
      <c r="I182" s="54"/>
      <c r="J182" s="54"/>
      <c r="K182" s="54"/>
      <c r="L182" s="55"/>
      <c r="M182" s="55"/>
      <c r="N182" s="55"/>
      <c r="O182" s="55"/>
      <c r="P182" s="55"/>
      <c r="Q182" s="243"/>
      <c r="R182" s="244"/>
      <c r="S182" s="244"/>
      <c r="T182" s="244"/>
      <c r="U182" s="504"/>
      <c r="V182" s="56"/>
      <c r="W182" s="56"/>
      <c r="X182" s="56"/>
      <c r="Y182" s="57"/>
      <c r="Z182" s="57"/>
      <c r="AA182" s="57"/>
      <c r="AB182" s="57"/>
      <c r="AC182" s="57"/>
      <c r="AD182" s="243"/>
      <c r="AE182" s="244"/>
      <c r="AF182" s="244"/>
      <c r="AG182" s="244"/>
      <c r="AH182" s="514"/>
      <c r="AI182" s="58"/>
      <c r="AJ182" s="58"/>
      <c r="AK182" s="58"/>
      <c r="AL182" s="47"/>
      <c r="AM182" s="47"/>
      <c r="AN182" s="47"/>
      <c r="AO182" s="47"/>
      <c r="AP182" s="47"/>
      <c r="AQ182" s="243"/>
      <c r="AR182" s="244"/>
      <c r="AS182" s="244"/>
      <c r="AT182" s="244"/>
      <c r="AU182" s="521"/>
      <c r="AV182" s="239"/>
      <c r="AW182" s="239"/>
      <c r="AX182" s="239"/>
      <c r="AY182" s="50"/>
      <c r="AZ182" s="50"/>
      <c r="BA182" s="50"/>
      <c r="BB182" s="50"/>
      <c r="BC182" s="50"/>
      <c r="BD182" s="243"/>
      <c r="BE182" s="244"/>
      <c r="BF182" s="244"/>
      <c r="BG182" s="246"/>
      <c r="BH182" s="529"/>
    </row>
    <row r="183" spans="1:60" s="52" customFormat="1">
      <c r="A183" s="63"/>
      <c r="B183" s="469"/>
      <c r="C183" s="469"/>
      <c r="D183" s="454"/>
      <c r="E183" s="454"/>
      <c r="F183" s="53"/>
      <c r="G183" s="53"/>
      <c r="H183" s="495"/>
      <c r="I183" s="54"/>
      <c r="J183" s="54"/>
      <c r="K183" s="54"/>
      <c r="L183" s="55"/>
      <c r="M183" s="55"/>
      <c r="N183" s="55"/>
      <c r="O183" s="55"/>
      <c r="P183" s="55"/>
      <c r="Q183" s="243"/>
      <c r="R183" s="244"/>
      <c r="S183" s="244"/>
      <c r="T183" s="244"/>
      <c r="U183" s="504"/>
      <c r="V183" s="56"/>
      <c r="W183" s="56"/>
      <c r="X183" s="56"/>
      <c r="Y183" s="57"/>
      <c r="Z183" s="57"/>
      <c r="AA183" s="57"/>
      <c r="AB183" s="57"/>
      <c r="AC183" s="57"/>
      <c r="AD183" s="243"/>
      <c r="AE183" s="244"/>
      <c r="AF183" s="244"/>
      <c r="AG183" s="244"/>
      <c r="AH183" s="514"/>
      <c r="AI183" s="58"/>
      <c r="AJ183" s="58"/>
      <c r="AK183" s="58"/>
      <c r="AL183" s="47"/>
      <c r="AM183" s="47"/>
      <c r="AN183" s="47"/>
      <c r="AO183" s="47"/>
      <c r="AP183" s="47"/>
      <c r="AQ183" s="243"/>
      <c r="AR183" s="244"/>
      <c r="AS183" s="244"/>
      <c r="AT183" s="244"/>
      <c r="AU183" s="521"/>
      <c r="AV183" s="239"/>
      <c r="AW183" s="239"/>
      <c r="AX183" s="239"/>
      <c r="AY183" s="50"/>
      <c r="AZ183" s="50"/>
      <c r="BA183" s="50"/>
      <c r="BB183" s="50"/>
      <c r="BC183" s="50"/>
      <c r="BD183" s="243"/>
      <c r="BE183" s="244"/>
      <c r="BF183" s="244"/>
      <c r="BG183" s="246"/>
      <c r="BH183" s="529"/>
    </row>
    <row r="184" spans="1:60" s="52" customFormat="1">
      <c r="A184" s="63"/>
      <c r="B184" s="469"/>
      <c r="C184" s="469"/>
      <c r="D184" s="454"/>
      <c r="E184" s="454"/>
      <c r="F184" s="53"/>
      <c r="G184" s="53"/>
      <c r="H184" s="495"/>
      <c r="I184" s="54"/>
      <c r="J184" s="54"/>
      <c r="K184" s="54"/>
      <c r="L184" s="55"/>
      <c r="M184" s="55"/>
      <c r="N184" s="55"/>
      <c r="O184" s="55"/>
      <c r="P184" s="55"/>
      <c r="Q184" s="243"/>
      <c r="R184" s="244"/>
      <c r="S184" s="244"/>
      <c r="T184" s="244"/>
      <c r="U184" s="504"/>
      <c r="V184" s="56"/>
      <c r="W184" s="56"/>
      <c r="X184" s="56"/>
      <c r="Y184" s="57"/>
      <c r="Z184" s="57"/>
      <c r="AA184" s="57"/>
      <c r="AB184" s="57"/>
      <c r="AC184" s="57"/>
      <c r="AD184" s="243"/>
      <c r="AE184" s="244"/>
      <c r="AF184" s="244"/>
      <c r="AG184" s="244"/>
      <c r="AH184" s="514"/>
      <c r="AI184" s="58"/>
      <c r="AJ184" s="58"/>
      <c r="AK184" s="58"/>
      <c r="AL184" s="47"/>
      <c r="AM184" s="47"/>
      <c r="AN184" s="47"/>
      <c r="AO184" s="47"/>
      <c r="AP184" s="47"/>
      <c r="AQ184" s="243"/>
      <c r="AR184" s="244"/>
      <c r="AS184" s="244"/>
      <c r="AT184" s="244"/>
      <c r="AU184" s="521"/>
      <c r="AV184" s="239"/>
      <c r="AW184" s="239"/>
      <c r="AX184" s="239"/>
      <c r="AY184" s="50"/>
      <c r="AZ184" s="50"/>
      <c r="BA184" s="50"/>
      <c r="BB184" s="50"/>
      <c r="BC184" s="50"/>
      <c r="BD184" s="243"/>
      <c r="BE184" s="244"/>
      <c r="BF184" s="244"/>
      <c r="BG184" s="246"/>
      <c r="BH184" s="529"/>
    </row>
    <row r="185" spans="1:60" s="52" customFormat="1">
      <c r="A185" s="63"/>
      <c r="B185" s="469"/>
      <c r="C185" s="469"/>
      <c r="D185" s="454"/>
      <c r="E185" s="454"/>
      <c r="F185" s="53"/>
      <c r="G185" s="53"/>
      <c r="H185" s="495"/>
      <c r="I185" s="54"/>
      <c r="J185" s="54"/>
      <c r="K185" s="54"/>
      <c r="L185" s="55"/>
      <c r="M185" s="55"/>
      <c r="N185" s="55"/>
      <c r="O185" s="55"/>
      <c r="P185" s="55"/>
      <c r="Q185" s="243"/>
      <c r="R185" s="244"/>
      <c r="S185" s="244"/>
      <c r="T185" s="244"/>
      <c r="U185" s="504"/>
      <c r="V185" s="56"/>
      <c r="W185" s="56"/>
      <c r="X185" s="56"/>
      <c r="Y185" s="57"/>
      <c r="Z185" s="57"/>
      <c r="AA185" s="57"/>
      <c r="AB185" s="57"/>
      <c r="AC185" s="57"/>
      <c r="AD185" s="243"/>
      <c r="AE185" s="244"/>
      <c r="AF185" s="244"/>
      <c r="AG185" s="244"/>
      <c r="AH185" s="514"/>
      <c r="AI185" s="58"/>
      <c r="AJ185" s="58"/>
      <c r="AK185" s="58"/>
      <c r="AL185" s="47"/>
      <c r="AM185" s="47"/>
      <c r="AN185" s="47"/>
      <c r="AO185" s="47"/>
      <c r="AP185" s="47"/>
      <c r="AQ185" s="243"/>
      <c r="AR185" s="244"/>
      <c r="AS185" s="244"/>
      <c r="AT185" s="244"/>
      <c r="AU185" s="521"/>
      <c r="AV185" s="239"/>
      <c r="AW185" s="239"/>
      <c r="AX185" s="239"/>
      <c r="AY185" s="50"/>
      <c r="AZ185" s="50"/>
      <c r="BA185" s="50"/>
      <c r="BB185" s="50"/>
      <c r="BC185" s="50"/>
      <c r="BD185" s="243"/>
      <c r="BE185" s="244"/>
      <c r="BF185" s="244"/>
      <c r="BG185" s="246"/>
      <c r="BH185" s="529"/>
    </row>
    <row r="186" spans="1:60" s="52" customFormat="1">
      <c r="A186" s="63"/>
      <c r="B186" s="469"/>
      <c r="C186" s="469"/>
      <c r="D186" s="454"/>
      <c r="E186" s="454"/>
      <c r="F186" s="53"/>
      <c r="G186" s="53"/>
      <c r="H186" s="495"/>
      <c r="I186" s="54"/>
      <c r="J186" s="54"/>
      <c r="K186" s="54"/>
      <c r="L186" s="55"/>
      <c r="M186" s="55"/>
      <c r="N186" s="55"/>
      <c r="O186" s="55"/>
      <c r="P186" s="55"/>
      <c r="Q186" s="243"/>
      <c r="R186" s="244"/>
      <c r="S186" s="244"/>
      <c r="T186" s="244"/>
      <c r="U186" s="504"/>
      <c r="V186" s="56"/>
      <c r="W186" s="56"/>
      <c r="X186" s="56"/>
      <c r="Y186" s="57"/>
      <c r="Z186" s="57"/>
      <c r="AA186" s="57"/>
      <c r="AB186" s="57"/>
      <c r="AC186" s="57"/>
      <c r="AD186" s="243"/>
      <c r="AE186" s="244"/>
      <c r="AF186" s="244"/>
      <c r="AG186" s="244"/>
      <c r="AH186" s="514"/>
      <c r="AI186" s="58"/>
      <c r="AJ186" s="58"/>
      <c r="AK186" s="58"/>
      <c r="AL186" s="47"/>
      <c r="AM186" s="47"/>
      <c r="AN186" s="47"/>
      <c r="AO186" s="47"/>
      <c r="AP186" s="47"/>
      <c r="AQ186" s="243"/>
      <c r="AR186" s="244"/>
      <c r="AS186" s="244"/>
      <c r="AT186" s="244"/>
      <c r="AU186" s="521"/>
      <c r="AV186" s="239"/>
      <c r="AW186" s="239"/>
      <c r="AX186" s="239"/>
      <c r="AY186" s="50"/>
      <c r="AZ186" s="50"/>
      <c r="BA186" s="50"/>
      <c r="BB186" s="50"/>
      <c r="BC186" s="50"/>
      <c r="BD186" s="243"/>
      <c r="BE186" s="244"/>
      <c r="BF186" s="244"/>
      <c r="BG186" s="246"/>
      <c r="BH186" s="529"/>
    </row>
    <row r="187" spans="1:60" s="52" customFormat="1">
      <c r="A187" s="63"/>
      <c r="B187" s="469"/>
      <c r="C187" s="469"/>
      <c r="D187" s="454"/>
      <c r="E187" s="454"/>
      <c r="F187" s="53"/>
      <c r="G187" s="53"/>
      <c r="H187" s="495"/>
      <c r="I187" s="54"/>
      <c r="J187" s="54"/>
      <c r="K187" s="54"/>
      <c r="L187" s="55"/>
      <c r="M187" s="55"/>
      <c r="N187" s="55"/>
      <c r="O187" s="55"/>
      <c r="P187" s="55"/>
      <c r="Q187" s="243"/>
      <c r="R187" s="244"/>
      <c r="S187" s="244"/>
      <c r="T187" s="244"/>
      <c r="U187" s="504"/>
      <c r="V187" s="56"/>
      <c r="W187" s="56"/>
      <c r="X187" s="56"/>
      <c r="Y187" s="57"/>
      <c r="Z187" s="57"/>
      <c r="AA187" s="57"/>
      <c r="AB187" s="57"/>
      <c r="AC187" s="57"/>
      <c r="AD187" s="243"/>
      <c r="AE187" s="244"/>
      <c r="AF187" s="244"/>
      <c r="AG187" s="244"/>
      <c r="AH187" s="514"/>
      <c r="AI187" s="58"/>
      <c r="AJ187" s="58"/>
      <c r="AK187" s="58"/>
      <c r="AL187" s="47"/>
      <c r="AM187" s="47"/>
      <c r="AN187" s="47"/>
      <c r="AO187" s="47"/>
      <c r="AP187" s="47"/>
      <c r="AQ187" s="243"/>
      <c r="AR187" s="244"/>
      <c r="AS187" s="244"/>
      <c r="AT187" s="244"/>
      <c r="AU187" s="521"/>
      <c r="AV187" s="239"/>
      <c r="AW187" s="239"/>
      <c r="AX187" s="239"/>
      <c r="AY187" s="50"/>
      <c r="AZ187" s="50"/>
      <c r="BA187" s="50"/>
      <c r="BB187" s="50"/>
      <c r="BC187" s="50"/>
      <c r="BD187" s="243"/>
      <c r="BE187" s="244"/>
      <c r="BF187" s="244"/>
      <c r="BG187" s="246"/>
      <c r="BH187" s="529"/>
    </row>
    <row r="188" spans="1:60" s="52" customFormat="1">
      <c r="A188" s="63"/>
      <c r="B188" s="469"/>
      <c r="C188" s="469"/>
      <c r="D188" s="454"/>
      <c r="E188" s="454"/>
      <c r="F188" s="53"/>
      <c r="G188" s="53"/>
      <c r="H188" s="495"/>
      <c r="I188" s="54"/>
      <c r="J188" s="54"/>
      <c r="K188" s="54"/>
      <c r="L188" s="55"/>
      <c r="M188" s="55"/>
      <c r="N188" s="55"/>
      <c r="O188" s="55"/>
      <c r="P188" s="55"/>
      <c r="Q188" s="243"/>
      <c r="R188" s="244"/>
      <c r="S188" s="244"/>
      <c r="T188" s="244"/>
      <c r="U188" s="504"/>
      <c r="V188" s="56"/>
      <c r="W188" s="56"/>
      <c r="X188" s="56"/>
      <c r="Y188" s="57"/>
      <c r="Z188" s="57"/>
      <c r="AA188" s="57"/>
      <c r="AB188" s="57"/>
      <c r="AC188" s="57"/>
      <c r="AD188" s="243"/>
      <c r="AE188" s="244"/>
      <c r="AF188" s="244"/>
      <c r="AG188" s="244"/>
      <c r="AH188" s="514"/>
      <c r="AI188" s="58"/>
      <c r="AJ188" s="58"/>
      <c r="AK188" s="58"/>
      <c r="AL188" s="47"/>
      <c r="AM188" s="47"/>
      <c r="AN188" s="47"/>
      <c r="AO188" s="47"/>
      <c r="AP188" s="47"/>
      <c r="AQ188" s="243"/>
      <c r="AR188" s="244"/>
      <c r="AS188" s="244"/>
      <c r="AT188" s="244"/>
      <c r="AU188" s="521"/>
      <c r="AV188" s="239"/>
      <c r="AW188" s="239"/>
      <c r="AX188" s="239"/>
      <c r="AY188" s="50"/>
      <c r="AZ188" s="50"/>
      <c r="BA188" s="50"/>
      <c r="BB188" s="50"/>
      <c r="BC188" s="50"/>
      <c r="BD188" s="243"/>
      <c r="BE188" s="244"/>
      <c r="BF188" s="244"/>
      <c r="BG188" s="246"/>
      <c r="BH188" s="529"/>
    </row>
    <row r="189" spans="1:60" s="52" customFormat="1">
      <c r="A189" s="63"/>
      <c r="B189" s="469"/>
      <c r="C189" s="469"/>
      <c r="D189" s="454"/>
      <c r="E189" s="454"/>
      <c r="F189" s="53"/>
      <c r="G189" s="53"/>
      <c r="H189" s="495"/>
      <c r="I189" s="54"/>
      <c r="J189" s="54"/>
      <c r="K189" s="54"/>
      <c r="L189" s="55"/>
      <c r="M189" s="55"/>
      <c r="N189" s="55"/>
      <c r="O189" s="55"/>
      <c r="P189" s="55"/>
      <c r="Q189" s="243"/>
      <c r="R189" s="244"/>
      <c r="S189" s="244"/>
      <c r="T189" s="244"/>
      <c r="U189" s="504"/>
      <c r="V189" s="56"/>
      <c r="W189" s="56"/>
      <c r="X189" s="56"/>
      <c r="Y189" s="57"/>
      <c r="Z189" s="57"/>
      <c r="AA189" s="57"/>
      <c r="AB189" s="57"/>
      <c r="AC189" s="57"/>
      <c r="AD189" s="243"/>
      <c r="AE189" s="244"/>
      <c r="AF189" s="244"/>
      <c r="AG189" s="244"/>
      <c r="AH189" s="514"/>
      <c r="AI189" s="58"/>
      <c r="AJ189" s="58"/>
      <c r="AK189" s="58"/>
      <c r="AL189" s="47"/>
      <c r="AM189" s="47"/>
      <c r="AN189" s="47"/>
      <c r="AO189" s="47"/>
      <c r="AP189" s="47"/>
      <c r="AQ189" s="243"/>
      <c r="AR189" s="244"/>
      <c r="AS189" s="244"/>
      <c r="AT189" s="244"/>
      <c r="AU189" s="521"/>
      <c r="AV189" s="239"/>
      <c r="AW189" s="239"/>
      <c r="AX189" s="239"/>
      <c r="AY189" s="50"/>
      <c r="AZ189" s="50"/>
      <c r="BA189" s="50"/>
      <c r="BB189" s="50"/>
      <c r="BC189" s="50"/>
      <c r="BD189" s="243"/>
      <c r="BE189" s="244"/>
      <c r="BF189" s="244"/>
      <c r="BG189" s="246"/>
      <c r="BH189" s="529"/>
    </row>
    <row r="190" spans="1:60" s="52" customFormat="1">
      <c r="A190" s="63"/>
      <c r="B190" s="469"/>
      <c r="C190" s="469"/>
      <c r="D190" s="454"/>
      <c r="E190" s="454"/>
      <c r="F190" s="53"/>
      <c r="G190" s="53"/>
      <c r="H190" s="495"/>
      <c r="I190" s="54"/>
      <c r="J190" s="54"/>
      <c r="K190" s="54"/>
      <c r="L190" s="55"/>
      <c r="M190" s="55"/>
      <c r="N190" s="55"/>
      <c r="O190" s="55"/>
      <c r="P190" s="55"/>
      <c r="Q190" s="243"/>
      <c r="R190" s="244"/>
      <c r="S190" s="244"/>
      <c r="T190" s="244"/>
      <c r="U190" s="504"/>
      <c r="V190" s="56"/>
      <c r="W190" s="56"/>
      <c r="X190" s="56"/>
      <c r="Y190" s="57"/>
      <c r="Z190" s="57"/>
      <c r="AA190" s="57"/>
      <c r="AB190" s="57"/>
      <c r="AC190" s="57"/>
      <c r="AD190" s="243"/>
      <c r="AE190" s="244"/>
      <c r="AF190" s="244"/>
      <c r="AG190" s="244"/>
      <c r="AH190" s="514"/>
      <c r="AI190" s="58"/>
      <c r="AJ190" s="58"/>
      <c r="AK190" s="58"/>
      <c r="AL190" s="47"/>
      <c r="AM190" s="47"/>
      <c r="AN190" s="47"/>
      <c r="AO190" s="47"/>
      <c r="AP190" s="47"/>
      <c r="AQ190" s="243"/>
      <c r="AR190" s="244"/>
      <c r="AS190" s="244"/>
      <c r="AT190" s="244"/>
      <c r="AU190" s="521"/>
      <c r="AV190" s="239"/>
      <c r="AW190" s="239"/>
      <c r="AX190" s="239"/>
      <c r="AY190" s="50"/>
      <c r="AZ190" s="50"/>
      <c r="BA190" s="50"/>
      <c r="BB190" s="50"/>
      <c r="BC190" s="50"/>
      <c r="BD190" s="243"/>
      <c r="BE190" s="244"/>
      <c r="BF190" s="244"/>
      <c r="BG190" s="246"/>
      <c r="BH190" s="529"/>
    </row>
    <row r="191" spans="1:60" s="52" customFormat="1">
      <c r="A191" s="63"/>
      <c r="B191" s="469"/>
      <c r="C191" s="469"/>
      <c r="D191" s="454"/>
      <c r="E191" s="454"/>
      <c r="F191" s="53"/>
      <c r="G191" s="53"/>
      <c r="H191" s="495"/>
      <c r="I191" s="54"/>
      <c r="J191" s="54"/>
      <c r="K191" s="54"/>
      <c r="L191" s="55"/>
      <c r="M191" s="55"/>
      <c r="N191" s="55"/>
      <c r="O191" s="55"/>
      <c r="P191" s="55"/>
      <c r="Q191" s="498"/>
      <c r="R191" s="499"/>
      <c r="S191" s="499"/>
      <c r="T191" s="499"/>
      <c r="U191" s="504"/>
      <c r="V191" s="56"/>
      <c r="W191" s="56"/>
      <c r="X191" s="56"/>
      <c r="Y191" s="57"/>
      <c r="Z191" s="57"/>
      <c r="AA191" s="57"/>
      <c r="AB191" s="57"/>
      <c r="AC191" s="57"/>
      <c r="AD191" s="498"/>
      <c r="AE191" s="499"/>
      <c r="AF191" s="499"/>
      <c r="AG191" s="499"/>
      <c r="AH191" s="514"/>
      <c r="AI191" s="58"/>
      <c r="AJ191" s="58"/>
      <c r="AK191" s="58"/>
      <c r="AL191" s="47"/>
      <c r="AM191" s="47"/>
      <c r="AN191" s="47"/>
      <c r="AO191" s="47"/>
      <c r="AP191" s="47"/>
      <c r="AQ191" s="498"/>
      <c r="AR191" s="499"/>
      <c r="AS191" s="499"/>
      <c r="AT191" s="499"/>
      <c r="AU191" s="521"/>
      <c r="AV191" s="239"/>
      <c r="AW191" s="239"/>
      <c r="AX191" s="239"/>
      <c r="AY191" s="50"/>
      <c r="AZ191" s="50"/>
      <c r="BA191" s="50"/>
      <c r="BB191" s="50"/>
      <c r="BC191" s="50"/>
      <c r="BD191" s="498"/>
      <c r="BE191" s="499"/>
      <c r="BF191" s="499"/>
      <c r="BG191" s="246"/>
      <c r="BH191" s="529"/>
    </row>
    <row r="192" spans="1:60" s="52" customFormat="1">
      <c r="A192" s="63"/>
      <c r="B192" s="469"/>
      <c r="C192" s="469"/>
      <c r="D192" s="454"/>
      <c r="E192" s="454"/>
      <c r="F192" s="53"/>
      <c r="G192" s="53"/>
      <c r="H192" s="495"/>
      <c r="I192" s="54"/>
      <c r="J192" s="54"/>
      <c r="K192" s="54"/>
      <c r="L192" s="55"/>
      <c r="M192" s="55"/>
      <c r="N192" s="55"/>
      <c r="O192" s="55"/>
      <c r="P192" s="55"/>
      <c r="Q192" s="243"/>
      <c r="R192" s="244"/>
      <c r="S192" s="244"/>
      <c r="T192" s="244"/>
      <c r="U192" s="504"/>
      <c r="V192" s="56"/>
      <c r="W192" s="56"/>
      <c r="X192" s="56"/>
      <c r="Y192" s="57"/>
      <c r="Z192" s="57"/>
      <c r="AA192" s="57"/>
      <c r="AB192" s="57"/>
      <c r="AC192" s="57"/>
      <c r="AD192" s="243"/>
      <c r="AE192" s="244"/>
      <c r="AF192" s="244"/>
      <c r="AG192" s="244"/>
      <c r="AH192" s="514"/>
      <c r="AI192" s="58"/>
      <c r="AJ192" s="58"/>
      <c r="AK192" s="58"/>
      <c r="AL192" s="47"/>
      <c r="AM192" s="47"/>
      <c r="AN192" s="47"/>
      <c r="AO192" s="47"/>
      <c r="AP192" s="47"/>
      <c r="AQ192" s="243"/>
      <c r="AR192" s="244"/>
      <c r="AS192" s="244"/>
      <c r="AT192" s="244"/>
      <c r="AU192" s="521"/>
      <c r="AV192" s="239"/>
      <c r="AW192" s="239"/>
      <c r="AX192" s="239"/>
      <c r="AY192" s="50"/>
      <c r="AZ192" s="50"/>
      <c r="BA192" s="50"/>
      <c r="BB192" s="50"/>
      <c r="BC192" s="50"/>
      <c r="BD192" s="243"/>
      <c r="BE192" s="244"/>
      <c r="BF192" s="244"/>
      <c r="BG192" s="246"/>
      <c r="BH192" s="529"/>
    </row>
    <row r="193" spans="1:60" s="52" customFormat="1">
      <c r="A193" s="63"/>
      <c r="B193" s="469"/>
      <c r="C193" s="469"/>
      <c r="D193" s="454"/>
      <c r="E193" s="454"/>
      <c r="F193" s="53"/>
      <c r="G193" s="53"/>
      <c r="H193" s="495"/>
      <c r="I193" s="54"/>
      <c r="J193" s="54"/>
      <c r="K193" s="54"/>
      <c r="L193" s="55"/>
      <c r="M193" s="55"/>
      <c r="N193" s="55"/>
      <c r="O193" s="55"/>
      <c r="P193" s="55"/>
      <c r="Q193" s="243"/>
      <c r="R193" s="244"/>
      <c r="S193" s="244"/>
      <c r="T193" s="244"/>
      <c r="U193" s="504"/>
      <c r="V193" s="56"/>
      <c r="W193" s="56"/>
      <c r="X193" s="56"/>
      <c r="Y193" s="57"/>
      <c r="Z193" s="57"/>
      <c r="AA193" s="57"/>
      <c r="AB193" s="57"/>
      <c r="AC193" s="57"/>
      <c r="AD193" s="243"/>
      <c r="AE193" s="244"/>
      <c r="AF193" s="244"/>
      <c r="AG193" s="244"/>
      <c r="AH193" s="514"/>
      <c r="AI193" s="58"/>
      <c r="AJ193" s="58"/>
      <c r="AK193" s="58"/>
      <c r="AL193" s="47"/>
      <c r="AM193" s="47"/>
      <c r="AN193" s="47"/>
      <c r="AO193" s="47"/>
      <c r="AP193" s="47"/>
      <c r="AQ193" s="243"/>
      <c r="AR193" s="244"/>
      <c r="AS193" s="244"/>
      <c r="AT193" s="244"/>
      <c r="AU193" s="521"/>
      <c r="AV193" s="239"/>
      <c r="AW193" s="239"/>
      <c r="AX193" s="239"/>
      <c r="AY193" s="50"/>
      <c r="AZ193" s="50"/>
      <c r="BA193" s="50"/>
      <c r="BB193" s="50"/>
      <c r="BC193" s="50"/>
      <c r="BD193" s="243"/>
      <c r="BE193" s="244"/>
      <c r="BF193" s="244"/>
      <c r="BG193" s="246"/>
      <c r="BH193" s="529"/>
    </row>
    <row r="194" spans="1:60" s="52" customFormat="1">
      <c r="A194" s="63"/>
      <c r="B194" s="469"/>
      <c r="C194" s="469"/>
      <c r="D194" s="454"/>
      <c r="E194" s="454"/>
      <c r="F194" s="53"/>
      <c r="G194" s="53"/>
      <c r="H194" s="495"/>
      <c r="I194" s="54"/>
      <c r="J194" s="54"/>
      <c r="K194" s="54"/>
      <c r="L194" s="55"/>
      <c r="M194" s="55"/>
      <c r="N194" s="55"/>
      <c r="O194" s="55"/>
      <c r="P194" s="55"/>
      <c r="Q194" s="243"/>
      <c r="R194" s="244"/>
      <c r="S194" s="244"/>
      <c r="T194" s="244"/>
      <c r="U194" s="504"/>
      <c r="V194" s="56"/>
      <c r="W194" s="56"/>
      <c r="X194" s="56"/>
      <c r="Y194" s="57"/>
      <c r="Z194" s="57"/>
      <c r="AA194" s="57"/>
      <c r="AB194" s="57"/>
      <c r="AC194" s="57"/>
      <c r="AD194" s="243"/>
      <c r="AE194" s="244"/>
      <c r="AF194" s="244"/>
      <c r="AG194" s="244"/>
      <c r="AH194" s="514"/>
      <c r="AI194" s="58"/>
      <c r="AJ194" s="58"/>
      <c r="AK194" s="58"/>
      <c r="AL194" s="47"/>
      <c r="AM194" s="47"/>
      <c r="AN194" s="47"/>
      <c r="AO194" s="47"/>
      <c r="AP194" s="47"/>
      <c r="AQ194" s="243"/>
      <c r="AR194" s="244"/>
      <c r="AS194" s="244"/>
      <c r="AT194" s="244"/>
      <c r="AU194" s="521"/>
      <c r="AV194" s="239"/>
      <c r="AW194" s="239"/>
      <c r="AX194" s="239"/>
      <c r="AY194" s="50"/>
      <c r="AZ194" s="50"/>
      <c r="BA194" s="50"/>
      <c r="BB194" s="50"/>
      <c r="BC194" s="50"/>
      <c r="BD194" s="243"/>
      <c r="BE194" s="244"/>
      <c r="BF194" s="244"/>
      <c r="BG194" s="246"/>
      <c r="BH194" s="529"/>
    </row>
    <row r="195" spans="1:60" s="52" customFormat="1">
      <c r="A195" s="63"/>
      <c r="B195" s="469"/>
      <c r="C195" s="469"/>
      <c r="D195" s="454"/>
      <c r="E195" s="454"/>
      <c r="F195" s="53"/>
      <c r="G195" s="53"/>
      <c r="H195" s="495"/>
      <c r="I195" s="54"/>
      <c r="J195" s="54"/>
      <c r="K195" s="54"/>
      <c r="L195" s="55"/>
      <c r="M195" s="55"/>
      <c r="N195" s="55"/>
      <c r="O195" s="55"/>
      <c r="P195" s="55"/>
      <c r="Q195" s="243"/>
      <c r="R195" s="244"/>
      <c r="S195" s="244"/>
      <c r="T195" s="244"/>
      <c r="U195" s="504"/>
      <c r="V195" s="56"/>
      <c r="W195" s="56"/>
      <c r="X195" s="56"/>
      <c r="Y195" s="57"/>
      <c r="Z195" s="57"/>
      <c r="AA195" s="57"/>
      <c r="AB195" s="57"/>
      <c r="AC195" s="57"/>
      <c r="AD195" s="243"/>
      <c r="AE195" s="244"/>
      <c r="AF195" s="244"/>
      <c r="AG195" s="244"/>
      <c r="AH195" s="514"/>
      <c r="AI195" s="58"/>
      <c r="AJ195" s="58"/>
      <c r="AK195" s="58"/>
      <c r="AL195" s="47"/>
      <c r="AM195" s="47"/>
      <c r="AN195" s="47"/>
      <c r="AO195" s="47"/>
      <c r="AP195" s="47"/>
      <c r="AQ195" s="243"/>
      <c r="AR195" s="244"/>
      <c r="AS195" s="244"/>
      <c r="AT195" s="244"/>
      <c r="AU195" s="521"/>
      <c r="AV195" s="239"/>
      <c r="AW195" s="239"/>
      <c r="AX195" s="239"/>
      <c r="AY195" s="50"/>
      <c r="AZ195" s="50"/>
      <c r="BA195" s="50"/>
      <c r="BB195" s="50"/>
      <c r="BC195" s="50"/>
      <c r="BD195" s="243"/>
      <c r="BE195" s="244"/>
      <c r="BF195" s="244"/>
      <c r="BG195" s="246"/>
      <c r="BH195" s="529"/>
    </row>
    <row r="196" spans="1:60" s="52" customFormat="1">
      <c r="A196" s="63"/>
      <c r="B196" s="469"/>
      <c r="C196" s="469"/>
      <c r="D196" s="454"/>
      <c r="E196" s="454"/>
      <c r="F196" s="53"/>
      <c r="G196" s="53"/>
      <c r="H196" s="495"/>
      <c r="I196" s="54"/>
      <c r="J196" s="54"/>
      <c r="K196" s="54"/>
      <c r="L196" s="55"/>
      <c r="M196" s="55"/>
      <c r="N196" s="55"/>
      <c r="O196" s="55"/>
      <c r="P196" s="55"/>
      <c r="Q196" s="243"/>
      <c r="R196" s="244"/>
      <c r="S196" s="244"/>
      <c r="T196" s="244"/>
      <c r="U196" s="504"/>
      <c r="V196" s="56"/>
      <c r="W196" s="56"/>
      <c r="X196" s="56"/>
      <c r="Y196" s="57"/>
      <c r="Z196" s="57"/>
      <c r="AA196" s="57"/>
      <c r="AB196" s="57"/>
      <c r="AC196" s="57"/>
      <c r="AD196" s="243"/>
      <c r="AE196" s="244"/>
      <c r="AF196" s="244"/>
      <c r="AG196" s="244"/>
      <c r="AH196" s="514"/>
      <c r="AI196" s="58"/>
      <c r="AJ196" s="58"/>
      <c r="AK196" s="58"/>
      <c r="AL196" s="47"/>
      <c r="AM196" s="47"/>
      <c r="AN196" s="47"/>
      <c r="AO196" s="47"/>
      <c r="AP196" s="47"/>
      <c r="AQ196" s="243"/>
      <c r="AR196" s="244"/>
      <c r="AS196" s="244"/>
      <c r="AT196" s="244"/>
      <c r="AU196" s="521"/>
      <c r="AV196" s="239"/>
      <c r="AW196" s="239"/>
      <c r="AX196" s="239"/>
      <c r="AY196" s="50"/>
      <c r="AZ196" s="50"/>
      <c r="BA196" s="50"/>
      <c r="BB196" s="50"/>
      <c r="BC196" s="50"/>
      <c r="BD196" s="243"/>
      <c r="BE196" s="244"/>
      <c r="BF196" s="244"/>
      <c r="BG196" s="246"/>
      <c r="BH196" s="529"/>
    </row>
    <row r="197" spans="1:60" s="52" customFormat="1">
      <c r="A197" s="63"/>
      <c r="B197" s="469"/>
      <c r="C197" s="469"/>
      <c r="D197" s="454"/>
      <c r="E197" s="454"/>
      <c r="F197" s="53"/>
      <c r="G197" s="53"/>
      <c r="H197" s="495"/>
      <c r="I197" s="54"/>
      <c r="J197" s="54"/>
      <c r="K197" s="54"/>
      <c r="L197" s="55"/>
      <c r="M197" s="55"/>
      <c r="N197" s="55"/>
      <c r="O197" s="55"/>
      <c r="P197" s="55"/>
      <c r="Q197" s="243"/>
      <c r="R197" s="244"/>
      <c r="S197" s="244"/>
      <c r="T197" s="244"/>
      <c r="U197" s="504"/>
      <c r="V197" s="56"/>
      <c r="W197" s="56"/>
      <c r="X197" s="56"/>
      <c r="Y197" s="57"/>
      <c r="Z197" s="57"/>
      <c r="AA197" s="57"/>
      <c r="AB197" s="57"/>
      <c r="AC197" s="57"/>
      <c r="AD197" s="243"/>
      <c r="AE197" s="244"/>
      <c r="AF197" s="244"/>
      <c r="AG197" s="244"/>
      <c r="AH197" s="514"/>
      <c r="AI197" s="58"/>
      <c r="AJ197" s="58"/>
      <c r="AK197" s="58"/>
      <c r="AL197" s="47"/>
      <c r="AM197" s="47"/>
      <c r="AN197" s="47"/>
      <c r="AO197" s="47"/>
      <c r="AP197" s="47"/>
      <c r="AQ197" s="243"/>
      <c r="AR197" s="244"/>
      <c r="AS197" s="244"/>
      <c r="AT197" s="244"/>
      <c r="AU197" s="521"/>
      <c r="AV197" s="239"/>
      <c r="AW197" s="239"/>
      <c r="AX197" s="239"/>
      <c r="AY197" s="50"/>
      <c r="AZ197" s="50"/>
      <c r="BA197" s="50"/>
      <c r="BB197" s="50"/>
      <c r="BC197" s="50"/>
      <c r="BD197" s="243"/>
      <c r="BE197" s="244"/>
      <c r="BF197" s="244"/>
      <c r="BG197" s="246"/>
      <c r="BH197" s="529"/>
    </row>
    <row r="198" spans="1:60" s="52" customFormat="1">
      <c r="A198" s="63"/>
      <c r="B198" s="469"/>
      <c r="C198" s="469"/>
      <c r="D198" s="454"/>
      <c r="E198" s="454"/>
      <c r="F198" s="53"/>
      <c r="G198" s="53"/>
      <c r="H198" s="495"/>
      <c r="I198" s="54"/>
      <c r="J198" s="54"/>
      <c r="K198" s="54"/>
      <c r="L198" s="55"/>
      <c r="M198" s="55"/>
      <c r="N198" s="55"/>
      <c r="O198" s="55"/>
      <c r="P198" s="55"/>
      <c r="Q198" s="243"/>
      <c r="R198" s="244"/>
      <c r="S198" s="244"/>
      <c r="T198" s="244"/>
      <c r="U198" s="504"/>
      <c r="V198" s="56"/>
      <c r="W198" s="56"/>
      <c r="X198" s="56"/>
      <c r="Y198" s="57"/>
      <c r="Z198" s="57"/>
      <c r="AA198" s="57"/>
      <c r="AB198" s="57"/>
      <c r="AC198" s="57"/>
      <c r="AD198" s="243"/>
      <c r="AE198" s="244"/>
      <c r="AF198" s="244"/>
      <c r="AG198" s="244"/>
      <c r="AH198" s="514"/>
      <c r="AI198" s="58"/>
      <c r="AJ198" s="58"/>
      <c r="AK198" s="58"/>
      <c r="AL198" s="47"/>
      <c r="AM198" s="47"/>
      <c r="AN198" s="47"/>
      <c r="AO198" s="47"/>
      <c r="AP198" s="47"/>
      <c r="AQ198" s="243"/>
      <c r="AR198" s="244"/>
      <c r="AS198" s="244"/>
      <c r="AT198" s="244"/>
      <c r="AU198" s="521"/>
      <c r="AV198" s="239"/>
      <c r="AW198" s="239"/>
      <c r="AX198" s="239"/>
      <c r="AY198" s="50"/>
      <c r="AZ198" s="50"/>
      <c r="BA198" s="50"/>
      <c r="BB198" s="50"/>
      <c r="BC198" s="50"/>
      <c r="BD198" s="243"/>
      <c r="BE198" s="244"/>
      <c r="BF198" s="244"/>
      <c r="BG198" s="246"/>
      <c r="BH198" s="529"/>
    </row>
    <row r="199" spans="1:60" s="52" customFormat="1">
      <c r="A199" s="63"/>
      <c r="B199" s="469"/>
      <c r="C199" s="469"/>
      <c r="D199" s="454"/>
      <c r="E199" s="454"/>
      <c r="F199" s="53"/>
      <c r="G199" s="53"/>
      <c r="H199" s="495"/>
      <c r="I199" s="54"/>
      <c r="J199" s="54"/>
      <c r="K199" s="54"/>
      <c r="L199" s="55"/>
      <c r="M199" s="55"/>
      <c r="N199" s="55"/>
      <c r="O199" s="55"/>
      <c r="P199" s="55"/>
      <c r="Q199" s="243"/>
      <c r="R199" s="244"/>
      <c r="S199" s="244"/>
      <c r="T199" s="244"/>
      <c r="U199" s="504"/>
      <c r="V199" s="56"/>
      <c r="W199" s="56"/>
      <c r="X199" s="56"/>
      <c r="Y199" s="57"/>
      <c r="Z199" s="57"/>
      <c r="AA199" s="57"/>
      <c r="AB199" s="57"/>
      <c r="AC199" s="57"/>
      <c r="AD199" s="243"/>
      <c r="AE199" s="244"/>
      <c r="AF199" s="244"/>
      <c r="AG199" s="244"/>
      <c r="AH199" s="514"/>
      <c r="AI199" s="58"/>
      <c r="AJ199" s="58"/>
      <c r="AK199" s="58"/>
      <c r="AL199" s="47"/>
      <c r="AM199" s="47"/>
      <c r="AN199" s="47"/>
      <c r="AO199" s="47"/>
      <c r="AP199" s="47"/>
      <c r="AQ199" s="243"/>
      <c r="AR199" s="244"/>
      <c r="AS199" s="244"/>
      <c r="AT199" s="244"/>
      <c r="AU199" s="521"/>
      <c r="AV199" s="239"/>
      <c r="AW199" s="239"/>
      <c r="AX199" s="239"/>
      <c r="AY199" s="50"/>
      <c r="AZ199" s="50"/>
      <c r="BA199" s="50"/>
      <c r="BB199" s="50"/>
      <c r="BC199" s="50"/>
      <c r="BD199" s="243"/>
      <c r="BE199" s="244"/>
      <c r="BF199" s="244"/>
      <c r="BG199" s="246"/>
      <c r="BH199" s="529"/>
    </row>
    <row r="200" spans="1:60" s="52" customFormat="1">
      <c r="A200" s="63"/>
      <c r="B200" s="469"/>
      <c r="C200" s="469"/>
      <c r="D200" s="454"/>
      <c r="E200" s="454"/>
      <c r="F200" s="53"/>
      <c r="G200" s="53"/>
      <c r="H200" s="495"/>
      <c r="I200" s="54"/>
      <c r="J200" s="54"/>
      <c r="K200" s="54"/>
      <c r="L200" s="55"/>
      <c r="M200" s="55"/>
      <c r="N200" s="55"/>
      <c r="O200" s="55"/>
      <c r="P200" s="55"/>
      <c r="Q200" s="243"/>
      <c r="R200" s="244"/>
      <c r="S200" s="244"/>
      <c r="T200" s="244"/>
      <c r="U200" s="504"/>
      <c r="V200" s="56"/>
      <c r="W200" s="56"/>
      <c r="X200" s="56"/>
      <c r="Y200" s="57"/>
      <c r="Z200" s="57"/>
      <c r="AA200" s="57"/>
      <c r="AB200" s="57"/>
      <c r="AC200" s="57"/>
      <c r="AD200" s="243"/>
      <c r="AE200" s="244"/>
      <c r="AF200" s="244"/>
      <c r="AG200" s="244"/>
      <c r="AH200" s="514"/>
      <c r="AI200" s="58"/>
      <c r="AJ200" s="58"/>
      <c r="AK200" s="58"/>
      <c r="AL200" s="47"/>
      <c r="AM200" s="47"/>
      <c r="AN200" s="47"/>
      <c r="AO200" s="47"/>
      <c r="AP200" s="47"/>
      <c r="AQ200" s="243"/>
      <c r="AR200" s="244"/>
      <c r="AS200" s="244"/>
      <c r="AT200" s="244"/>
      <c r="AU200" s="521"/>
      <c r="AV200" s="239"/>
      <c r="AW200" s="239"/>
      <c r="AX200" s="239"/>
      <c r="AY200" s="50"/>
      <c r="AZ200" s="50"/>
      <c r="BA200" s="50"/>
      <c r="BB200" s="50"/>
      <c r="BC200" s="50"/>
      <c r="BD200" s="243"/>
      <c r="BE200" s="244"/>
      <c r="BF200" s="244"/>
      <c r="BG200" s="246"/>
      <c r="BH200" s="529"/>
    </row>
    <row r="201" spans="1:60" s="52" customFormat="1">
      <c r="A201" s="63"/>
      <c r="B201" s="469"/>
      <c r="C201" s="469"/>
      <c r="D201" s="454"/>
      <c r="E201" s="454"/>
      <c r="F201" s="53"/>
      <c r="G201" s="53"/>
      <c r="H201" s="495"/>
      <c r="I201" s="54"/>
      <c r="J201" s="54"/>
      <c r="K201" s="54"/>
      <c r="L201" s="55"/>
      <c r="M201" s="55"/>
      <c r="N201" s="55"/>
      <c r="O201" s="55"/>
      <c r="P201" s="55"/>
      <c r="Q201" s="243"/>
      <c r="R201" s="244"/>
      <c r="S201" s="244"/>
      <c r="T201" s="244"/>
      <c r="U201" s="504"/>
      <c r="V201" s="56"/>
      <c r="W201" s="56"/>
      <c r="X201" s="56"/>
      <c r="Y201" s="57"/>
      <c r="Z201" s="57"/>
      <c r="AA201" s="57"/>
      <c r="AB201" s="57"/>
      <c r="AC201" s="57"/>
      <c r="AD201" s="243"/>
      <c r="AE201" s="244"/>
      <c r="AF201" s="244"/>
      <c r="AG201" s="244"/>
      <c r="AH201" s="514"/>
      <c r="AI201" s="58"/>
      <c r="AJ201" s="58"/>
      <c r="AK201" s="58"/>
      <c r="AL201" s="47"/>
      <c r="AM201" s="47"/>
      <c r="AN201" s="47"/>
      <c r="AO201" s="47"/>
      <c r="AP201" s="47"/>
      <c r="AQ201" s="243"/>
      <c r="AR201" s="244"/>
      <c r="AS201" s="244"/>
      <c r="AT201" s="244"/>
      <c r="AU201" s="521"/>
      <c r="AV201" s="239"/>
      <c r="AW201" s="239"/>
      <c r="AX201" s="239"/>
      <c r="AY201" s="50"/>
      <c r="AZ201" s="50"/>
      <c r="BA201" s="50"/>
      <c r="BB201" s="50"/>
      <c r="BC201" s="50"/>
      <c r="BD201" s="243"/>
      <c r="BE201" s="244"/>
      <c r="BF201" s="244"/>
      <c r="BG201" s="246"/>
      <c r="BH201" s="529"/>
    </row>
    <row r="202" spans="1:60" s="52" customFormat="1">
      <c r="A202" s="63"/>
      <c r="B202" s="469"/>
      <c r="C202" s="469"/>
      <c r="D202" s="454"/>
      <c r="E202" s="454"/>
      <c r="F202" s="53"/>
      <c r="G202" s="53"/>
      <c r="H202" s="495"/>
      <c r="I202" s="54"/>
      <c r="J202" s="54"/>
      <c r="K202" s="54"/>
      <c r="L202" s="55"/>
      <c r="M202" s="55"/>
      <c r="N202" s="55"/>
      <c r="O202" s="55"/>
      <c r="P202" s="55"/>
      <c r="Q202" s="243"/>
      <c r="R202" s="244"/>
      <c r="S202" s="244"/>
      <c r="T202" s="244"/>
      <c r="U202" s="504"/>
      <c r="V202" s="56"/>
      <c r="W202" s="56"/>
      <c r="X202" s="56"/>
      <c r="Y202" s="57"/>
      <c r="Z202" s="57"/>
      <c r="AA202" s="57"/>
      <c r="AB202" s="57"/>
      <c r="AC202" s="57"/>
      <c r="AD202" s="243"/>
      <c r="AE202" s="244"/>
      <c r="AF202" s="244"/>
      <c r="AG202" s="244"/>
      <c r="AH202" s="514"/>
      <c r="AI202" s="58"/>
      <c r="AJ202" s="58"/>
      <c r="AK202" s="58"/>
      <c r="AL202" s="47"/>
      <c r="AM202" s="47"/>
      <c r="AN202" s="47"/>
      <c r="AO202" s="47"/>
      <c r="AP202" s="47"/>
      <c r="AQ202" s="243"/>
      <c r="AR202" s="244"/>
      <c r="AS202" s="244"/>
      <c r="AT202" s="244"/>
      <c r="AU202" s="521"/>
      <c r="AV202" s="239"/>
      <c r="AW202" s="239"/>
      <c r="AX202" s="239"/>
      <c r="AY202" s="50"/>
      <c r="AZ202" s="50"/>
      <c r="BA202" s="50"/>
      <c r="BB202" s="50"/>
      <c r="BC202" s="50"/>
      <c r="BD202" s="243"/>
      <c r="BE202" s="244"/>
      <c r="BF202" s="244"/>
      <c r="BG202" s="246"/>
      <c r="BH202" s="529"/>
    </row>
    <row r="203" spans="1:60" s="52" customFormat="1">
      <c r="A203" s="63"/>
      <c r="B203" s="469"/>
      <c r="C203" s="469"/>
      <c r="D203" s="454"/>
      <c r="E203" s="454"/>
      <c r="F203" s="53"/>
      <c r="G203" s="53"/>
      <c r="H203" s="495"/>
      <c r="I203" s="54"/>
      <c r="J203" s="54"/>
      <c r="K203" s="54"/>
      <c r="L203" s="55"/>
      <c r="M203" s="55"/>
      <c r="N203" s="55"/>
      <c r="O203" s="55"/>
      <c r="P203" s="55"/>
      <c r="Q203" s="243"/>
      <c r="R203" s="244"/>
      <c r="S203" s="244"/>
      <c r="T203" s="244"/>
      <c r="U203" s="504"/>
      <c r="V203" s="56"/>
      <c r="W203" s="56"/>
      <c r="X203" s="56"/>
      <c r="Y203" s="57"/>
      <c r="Z203" s="57"/>
      <c r="AA203" s="57"/>
      <c r="AB203" s="57"/>
      <c r="AC203" s="57"/>
      <c r="AD203" s="243"/>
      <c r="AE203" s="244"/>
      <c r="AF203" s="244"/>
      <c r="AG203" s="244"/>
      <c r="AH203" s="514"/>
      <c r="AI203" s="58"/>
      <c r="AJ203" s="58"/>
      <c r="AK203" s="58"/>
      <c r="AL203" s="47"/>
      <c r="AM203" s="47"/>
      <c r="AN203" s="47"/>
      <c r="AO203" s="47"/>
      <c r="AP203" s="47"/>
      <c r="AQ203" s="243"/>
      <c r="AR203" s="244"/>
      <c r="AS203" s="244"/>
      <c r="AT203" s="244"/>
      <c r="AU203" s="521"/>
      <c r="AV203" s="239"/>
      <c r="AW203" s="239"/>
      <c r="AX203" s="239"/>
      <c r="AY203" s="50"/>
      <c r="AZ203" s="50"/>
      <c r="BA203" s="50"/>
      <c r="BB203" s="50"/>
      <c r="BC203" s="50"/>
      <c r="BD203" s="243"/>
      <c r="BE203" s="244"/>
      <c r="BF203" s="244"/>
      <c r="BG203" s="246"/>
      <c r="BH203" s="529"/>
    </row>
    <row r="204" spans="1:60" s="52" customFormat="1">
      <c r="A204" s="63"/>
      <c r="B204" s="469"/>
      <c r="C204" s="469"/>
      <c r="D204" s="454"/>
      <c r="E204" s="454"/>
      <c r="F204" s="53"/>
      <c r="G204" s="53"/>
      <c r="H204" s="495"/>
      <c r="I204" s="54"/>
      <c r="J204" s="54"/>
      <c r="K204" s="54"/>
      <c r="L204" s="55"/>
      <c r="M204" s="55"/>
      <c r="N204" s="55"/>
      <c r="O204" s="55"/>
      <c r="P204" s="55"/>
      <c r="Q204" s="243"/>
      <c r="R204" s="244"/>
      <c r="S204" s="244"/>
      <c r="T204" s="244"/>
      <c r="U204" s="504"/>
      <c r="V204" s="56"/>
      <c r="W204" s="56"/>
      <c r="X204" s="56"/>
      <c r="Y204" s="57"/>
      <c r="Z204" s="57"/>
      <c r="AA204" s="57"/>
      <c r="AB204" s="57"/>
      <c r="AC204" s="57"/>
      <c r="AD204" s="243"/>
      <c r="AE204" s="244"/>
      <c r="AF204" s="244"/>
      <c r="AG204" s="244"/>
      <c r="AH204" s="514"/>
      <c r="AI204" s="58"/>
      <c r="AJ204" s="58"/>
      <c r="AK204" s="58"/>
      <c r="AL204" s="47"/>
      <c r="AM204" s="47"/>
      <c r="AN204" s="47"/>
      <c r="AO204" s="47"/>
      <c r="AP204" s="47"/>
      <c r="AQ204" s="243"/>
      <c r="AR204" s="244"/>
      <c r="AS204" s="244"/>
      <c r="AT204" s="244"/>
      <c r="AU204" s="521"/>
      <c r="AV204" s="239"/>
      <c r="AW204" s="239"/>
      <c r="AX204" s="239"/>
      <c r="AY204" s="50"/>
      <c r="AZ204" s="50"/>
      <c r="BA204" s="50"/>
      <c r="BB204" s="50"/>
      <c r="BC204" s="50"/>
      <c r="BD204" s="243"/>
      <c r="BE204" s="244"/>
      <c r="BF204" s="244"/>
      <c r="BG204" s="246"/>
      <c r="BH204" s="529"/>
    </row>
    <row r="205" spans="1:60" s="52" customFormat="1">
      <c r="A205" s="63"/>
      <c r="B205" s="469"/>
      <c r="C205" s="469"/>
      <c r="D205" s="454"/>
      <c r="E205" s="454"/>
      <c r="F205" s="53"/>
      <c r="G205" s="53"/>
      <c r="H205" s="495"/>
      <c r="I205" s="54"/>
      <c r="J205" s="54"/>
      <c r="K205" s="54"/>
      <c r="L205" s="55"/>
      <c r="M205" s="55"/>
      <c r="N205" s="55"/>
      <c r="O205" s="55"/>
      <c r="P205" s="55"/>
      <c r="Q205" s="243"/>
      <c r="R205" s="244"/>
      <c r="S205" s="244"/>
      <c r="T205" s="244"/>
      <c r="U205" s="504"/>
      <c r="V205" s="56"/>
      <c r="W205" s="56"/>
      <c r="X205" s="56"/>
      <c r="Y205" s="57"/>
      <c r="Z205" s="57"/>
      <c r="AA205" s="57"/>
      <c r="AB205" s="57"/>
      <c r="AC205" s="57"/>
      <c r="AD205" s="243"/>
      <c r="AE205" s="244"/>
      <c r="AF205" s="244"/>
      <c r="AG205" s="244"/>
      <c r="AH205" s="514"/>
      <c r="AI205" s="58"/>
      <c r="AJ205" s="58"/>
      <c r="AK205" s="58"/>
      <c r="AL205" s="47"/>
      <c r="AM205" s="47"/>
      <c r="AN205" s="47"/>
      <c r="AO205" s="47"/>
      <c r="AP205" s="47"/>
      <c r="AQ205" s="243"/>
      <c r="AR205" s="244"/>
      <c r="AS205" s="244"/>
      <c r="AT205" s="244"/>
      <c r="AU205" s="521"/>
      <c r="AV205" s="239"/>
      <c r="AW205" s="239"/>
      <c r="AX205" s="239"/>
      <c r="AY205" s="50"/>
      <c r="AZ205" s="50"/>
      <c r="BA205" s="50"/>
      <c r="BB205" s="50"/>
      <c r="BC205" s="50"/>
      <c r="BD205" s="243"/>
      <c r="BE205" s="244"/>
      <c r="BF205" s="244"/>
      <c r="BG205" s="246"/>
      <c r="BH205" s="529"/>
    </row>
    <row r="206" spans="1:60" s="52" customFormat="1">
      <c r="A206" s="63"/>
      <c r="B206" s="469"/>
      <c r="C206" s="469"/>
      <c r="D206" s="454"/>
      <c r="E206" s="454"/>
      <c r="F206" s="53"/>
      <c r="G206" s="53"/>
      <c r="H206" s="495"/>
      <c r="I206" s="54"/>
      <c r="J206" s="54"/>
      <c r="K206" s="54"/>
      <c r="L206" s="55"/>
      <c r="M206" s="55"/>
      <c r="N206" s="55"/>
      <c r="O206" s="55"/>
      <c r="P206" s="55"/>
      <c r="Q206" s="243"/>
      <c r="R206" s="244"/>
      <c r="S206" s="244"/>
      <c r="T206" s="244"/>
      <c r="U206" s="504"/>
      <c r="V206" s="56"/>
      <c r="W206" s="56"/>
      <c r="X206" s="56"/>
      <c r="Y206" s="57"/>
      <c r="Z206" s="57"/>
      <c r="AA206" s="57"/>
      <c r="AB206" s="57"/>
      <c r="AC206" s="57"/>
      <c r="AD206" s="243"/>
      <c r="AE206" s="244"/>
      <c r="AF206" s="244"/>
      <c r="AG206" s="244"/>
      <c r="AH206" s="514"/>
      <c r="AI206" s="58"/>
      <c r="AJ206" s="58"/>
      <c r="AK206" s="58"/>
      <c r="AL206" s="47"/>
      <c r="AM206" s="47"/>
      <c r="AN206" s="47"/>
      <c r="AO206" s="47"/>
      <c r="AP206" s="47"/>
      <c r="AQ206" s="243"/>
      <c r="AR206" s="244"/>
      <c r="AS206" s="244"/>
      <c r="AT206" s="244"/>
      <c r="AU206" s="521"/>
      <c r="AV206" s="239"/>
      <c r="AW206" s="239"/>
      <c r="AX206" s="239"/>
      <c r="AY206" s="50"/>
      <c r="AZ206" s="50"/>
      <c r="BA206" s="50"/>
      <c r="BB206" s="50"/>
      <c r="BC206" s="50"/>
      <c r="BD206" s="243"/>
      <c r="BE206" s="244"/>
      <c r="BF206" s="244"/>
      <c r="BG206" s="246"/>
      <c r="BH206" s="529"/>
    </row>
    <row r="207" spans="1:60" s="52" customFormat="1">
      <c r="A207" s="63"/>
      <c r="B207" s="469"/>
      <c r="C207" s="469"/>
      <c r="D207" s="454"/>
      <c r="E207" s="454"/>
      <c r="F207" s="53"/>
      <c r="G207" s="53"/>
      <c r="H207" s="495"/>
      <c r="I207" s="54"/>
      <c r="J207" s="54"/>
      <c r="K207" s="54"/>
      <c r="L207" s="55"/>
      <c r="M207" s="55"/>
      <c r="N207" s="55"/>
      <c r="O207" s="55"/>
      <c r="P207" s="55"/>
      <c r="Q207" s="243"/>
      <c r="R207" s="244"/>
      <c r="S207" s="244"/>
      <c r="T207" s="244"/>
      <c r="U207" s="504"/>
      <c r="V207" s="56"/>
      <c r="W207" s="56"/>
      <c r="X207" s="56"/>
      <c r="Y207" s="57"/>
      <c r="Z207" s="57"/>
      <c r="AA207" s="57"/>
      <c r="AB207" s="57"/>
      <c r="AC207" s="57"/>
      <c r="AD207" s="243"/>
      <c r="AE207" s="244"/>
      <c r="AF207" s="244"/>
      <c r="AG207" s="244"/>
      <c r="AH207" s="514"/>
      <c r="AI207" s="58"/>
      <c r="AJ207" s="58"/>
      <c r="AK207" s="58"/>
      <c r="AL207" s="47"/>
      <c r="AM207" s="47"/>
      <c r="AN207" s="47"/>
      <c r="AO207" s="47"/>
      <c r="AP207" s="47"/>
      <c r="AQ207" s="243"/>
      <c r="AR207" s="244"/>
      <c r="AS207" s="244"/>
      <c r="AT207" s="244"/>
      <c r="AU207" s="521"/>
      <c r="AV207" s="239"/>
      <c r="AW207" s="239"/>
      <c r="AX207" s="239"/>
      <c r="AY207" s="50"/>
      <c r="AZ207" s="50"/>
      <c r="BA207" s="50"/>
      <c r="BB207" s="50"/>
      <c r="BC207" s="50"/>
      <c r="BD207" s="243"/>
      <c r="BE207" s="244"/>
      <c r="BF207" s="244"/>
      <c r="BG207" s="246"/>
      <c r="BH207" s="529"/>
    </row>
    <row r="208" spans="1:60" s="52" customFormat="1">
      <c r="A208" s="63"/>
      <c r="B208" s="469"/>
      <c r="C208" s="469"/>
      <c r="D208" s="454"/>
      <c r="E208" s="454"/>
      <c r="F208" s="53"/>
      <c r="G208" s="53"/>
      <c r="H208" s="495"/>
      <c r="I208" s="54"/>
      <c r="J208" s="54"/>
      <c r="K208" s="54"/>
      <c r="L208" s="55"/>
      <c r="M208" s="55"/>
      <c r="N208" s="55"/>
      <c r="O208" s="55"/>
      <c r="P208" s="55"/>
      <c r="Q208" s="243"/>
      <c r="R208" s="244"/>
      <c r="S208" s="244"/>
      <c r="T208" s="244"/>
      <c r="U208" s="504"/>
      <c r="V208" s="56"/>
      <c r="W208" s="56"/>
      <c r="X208" s="56"/>
      <c r="Y208" s="57"/>
      <c r="Z208" s="57"/>
      <c r="AA208" s="57"/>
      <c r="AB208" s="57"/>
      <c r="AC208" s="57"/>
      <c r="AD208" s="243"/>
      <c r="AE208" s="244"/>
      <c r="AF208" s="244"/>
      <c r="AG208" s="244"/>
      <c r="AH208" s="514"/>
      <c r="AI208" s="58"/>
      <c r="AJ208" s="58"/>
      <c r="AK208" s="58"/>
      <c r="AL208" s="47"/>
      <c r="AM208" s="47"/>
      <c r="AN208" s="47"/>
      <c r="AO208" s="47"/>
      <c r="AP208" s="47"/>
      <c r="AQ208" s="243"/>
      <c r="AR208" s="244"/>
      <c r="AS208" s="244"/>
      <c r="AT208" s="244"/>
      <c r="AU208" s="521"/>
      <c r="AV208" s="239"/>
      <c r="AW208" s="239"/>
      <c r="AX208" s="239"/>
      <c r="AY208" s="50"/>
      <c r="AZ208" s="50"/>
      <c r="BA208" s="50"/>
      <c r="BB208" s="50"/>
      <c r="BC208" s="50"/>
      <c r="BD208" s="243"/>
      <c r="BE208" s="244"/>
      <c r="BF208" s="244"/>
      <c r="BG208" s="246"/>
      <c r="BH208" s="529"/>
    </row>
    <row r="209" spans="1:60" s="52" customFormat="1">
      <c r="A209" s="63"/>
      <c r="B209" s="469"/>
      <c r="C209" s="469"/>
      <c r="D209" s="454"/>
      <c r="E209" s="454"/>
      <c r="F209" s="53"/>
      <c r="G209" s="53"/>
      <c r="H209" s="495"/>
      <c r="I209" s="54"/>
      <c r="J209" s="54"/>
      <c r="K209" s="54"/>
      <c r="L209" s="55"/>
      <c r="M209" s="55"/>
      <c r="N209" s="55"/>
      <c r="O209" s="55"/>
      <c r="P209" s="55"/>
      <c r="Q209" s="243"/>
      <c r="R209" s="244"/>
      <c r="S209" s="244"/>
      <c r="T209" s="244"/>
      <c r="U209" s="504"/>
      <c r="V209" s="56"/>
      <c r="W209" s="56"/>
      <c r="X209" s="56"/>
      <c r="Y209" s="57"/>
      <c r="Z209" s="57"/>
      <c r="AA209" s="57"/>
      <c r="AB209" s="57"/>
      <c r="AC209" s="57"/>
      <c r="AD209" s="243"/>
      <c r="AE209" s="244"/>
      <c r="AF209" s="244"/>
      <c r="AG209" s="244"/>
      <c r="AH209" s="514"/>
      <c r="AI209" s="58"/>
      <c r="AJ209" s="58"/>
      <c r="AK209" s="58"/>
      <c r="AL209" s="47"/>
      <c r="AM209" s="47"/>
      <c r="AN209" s="47"/>
      <c r="AO209" s="47"/>
      <c r="AP209" s="47"/>
      <c r="AQ209" s="243"/>
      <c r="AR209" s="244"/>
      <c r="AS209" s="244"/>
      <c r="AT209" s="244"/>
      <c r="AU209" s="521"/>
      <c r="AV209" s="239"/>
      <c r="AW209" s="239"/>
      <c r="AX209" s="239"/>
      <c r="AY209" s="50"/>
      <c r="AZ209" s="50"/>
      <c r="BA209" s="50"/>
      <c r="BB209" s="50"/>
      <c r="BC209" s="50"/>
      <c r="BD209" s="243"/>
      <c r="BE209" s="244"/>
      <c r="BF209" s="244"/>
      <c r="BG209" s="246"/>
      <c r="BH209" s="529"/>
    </row>
    <row r="210" spans="1:60" s="52" customFormat="1">
      <c r="A210" s="63"/>
      <c r="B210" s="469"/>
      <c r="C210" s="469"/>
      <c r="D210" s="454"/>
      <c r="E210" s="454"/>
      <c r="F210" s="53"/>
      <c r="G210" s="53"/>
      <c r="H210" s="495"/>
      <c r="I210" s="54"/>
      <c r="J210" s="54"/>
      <c r="K210" s="54"/>
      <c r="L210" s="55"/>
      <c r="M210" s="55"/>
      <c r="N210" s="55"/>
      <c r="O210" s="55"/>
      <c r="P210" s="55"/>
      <c r="Q210" s="243"/>
      <c r="R210" s="244"/>
      <c r="S210" s="244"/>
      <c r="T210" s="244"/>
      <c r="U210" s="504"/>
      <c r="V210" s="56"/>
      <c r="W210" s="56"/>
      <c r="X210" s="56"/>
      <c r="Y210" s="57"/>
      <c r="Z210" s="57"/>
      <c r="AA210" s="57"/>
      <c r="AB210" s="57"/>
      <c r="AC210" s="57"/>
      <c r="AD210" s="243"/>
      <c r="AE210" s="244"/>
      <c r="AF210" s="244"/>
      <c r="AG210" s="244"/>
      <c r="AH210" s="514"/>
      <c r="AI210" s="58"/>
      <c r="AJ210" s="58"/>
      <c r="AK210" s="58"/>
      <c r="AL210" s="47"/>
      <c r="AM210" s="47"/>
      <c r="AN210" s="47"/>
      <c r="AO210" s="47"/>
      <c r="AP210" s="47"/>
      <c r="AQ210" s="243"/>
      <c r="AR210" s="244"/>
      <c r="AS210" s="244"/>
      <c r="AT210" s="244"/>
      <c r="AU210" s="521"/>
      <c r="AV210" s="239"/>
      <c r="AW210" s="239"/>
      <c r="AX210" s="239"/>
      <c r="AY210" s="50"/>
      <c r="AZ210" s="50"/>
      <c r="BA210" s="50"/>
      <c r="BB210" s="50"/>
      <c r="BC210" s="50"/>
      <c r="BD210" s="243"/>
      <c r="BE210" s="244"/>
      <c r="BF210" s="244"/>
      <c r="BG210" s="246"/>
      <c r="BH210" s="529"/>
    </row>
    <row r="211" spans="1:60" s="52" customFormat="1">
      <c r="A211" s="63"/>
      <c r="B211" s="469"/>
      <c r="C211" s="469"/>
      <c r="D211" s="454"/>
      <c r="E211" s="454"/>
      <c r="F211" s="53"/>
      <c r="G211" s="53"/>
      <c r="H211" s="495"/>
      <c r="I211" s="54"/>
      <c r="J211" s="54"/>
      <c r="K211" s="54"/>
      <c r="L211" s="55"/>
      <c r="M211" s="55"/>
      <c r="N211" s="55"/>
      <c r="O211" s="55"/>
      <c r="P211" s="55"/>
      <c r="Q211" s="243"/>
      <c r="R211" s="244"/>
      <c r="S211" s="244"/>
      <c r="T211" s="244"/>
      <c r="U211" s="504"/>
      <c r="V211" s="56"/>
      <c r="W211" s="56"/>
      <c r="X211" s="56"/>
      <c r="Y211" s="57"/>
      <c r="Z211" s="57"/>
      <c r="AA211" s="57"/>
      <c r="AB211" s="57"/>
      <c r="AC211" s="57"/>
      <c r="AD211" s="243"/>
      <c r="AE211" s="244"/>
      <c r="AF211" s="244"/>
      <c r="AG211" s="244"/>
      <c r="AH211" s="514"/>
      <c r="AI211" s="58"/>
      <c r="AJ211" s="58"/>
      <c r="AK211" s="58"/>
      <c r="AL211" s="47"/>
      <c r="AM211" s="47"/>
      <c r="AN211" s="47"/>
      <c r="AO211" s="47"/>
      <c r="AP211" s="47"/>
      <c r="AQ211" s="243"/>
      <c r="AR211" s="244"/>
      <c r="AS211" s="244"/>
      <c r="AT211" s="244"/>
      <c r="AU211" s="521"/>
      <c r="AV211" s="239"/>
      <c r="AW211" s="239"/>
      <c r="AX211" s="239"/>
      <c r="AY211" s="50"/>
      <c r="AZ211" s="50"/>
      <c r="BA211" s="50"/>
      <c r="BB211" s="50"/>
      <c r="BC211" s="50"/>
      <c r="BD211" s="243"/>
      <c r="BE211" s="244"/>
      <c r="BF211" s="244"/>
      <c r="BG211" s="246"/>
      <c r="BH211" s="529"/>
    </row>
    <row r="212" spans="1:60" s="52" customFormat="1">
      <c r="A212" s="63"/>
      <c r="B212" s="469"/>
      <c r="C212" s="469"/>
      <c r="D212" s="454"/>
      <c r="E212" s="454"/>
      <c r="F212" s="53"/>
      <c r="G212" s="53"/>
      <c r="H212" s="495"/>
      <c r="I212" s="54"/>
      <c r="J212" s="54"/>
      <c r="K212" s="54"/>
      <c r="L212" s="55"/>
      <c r="M212" s="55"/>
      <c r="N212" s="55"/>
      <c r="O212" s="55"/>
      <c r="P212" s="55"/>
      <c r="Q212" s="243"/>
      <c r="R212" s="244"/>
      <c r="S212" s="244"/>
      <c r="T212" s="244"/>
      <c r="U212" s="504"/>
      <c r="V212" s="56"/>
      <c r="W212" s="56"/>
      <c r="X212" s="56"/>
      <c r="Y212" s="57"/>
      <c r="Z212" s="57"/>
      <c r="AA212" s="57"/>
      <c r="AB212" s="57"/>
      <c r="AC212" s="57"/>
      <c r="AD212" s="243"/>
      <c r="AE212" s="244"/>
      <c r="AF212" s="244"/>
      <c r="AG212" s="244"/>
      <c r="AH212" s="514"/>
      <c r="AI212" s="58"/>
      <c r="AJ212" s="58"/>
      <c r="AK212" s="58"/>
      <c r="AL212" s="47"/>
      <c r="AM212" s="47"/>
      <c r="AN212" s="47"/>
      <c r="AO212" s="47"/>
      <c r="AP212" s="47"/>
      <c r="AQ212" s="243"/>
      <c r="AR212" s="244"/>
      <c r="AS212" s="244"/>
      <c r="AT212" s="244"/>
      <c r="AU212" s="521"/>
      <c r="AV212" s="239"/>
      <c r="AW212" s="239"/>
      <c r="AX212" s="239"/>
      <c r="AY212" s="50"/>
      <c r="AZ212" s="50"/>
      <c r="BA212" s="50"/>
      <c r="BB212" s="50"/>
      <c r="BC212" s="50"/>
      <c r="BD212" s="243"/>
      <c r="BE212" s="244"/>
      <c r="BF212" s="244"/>
      <c r="BG212" s="246"/>
      <c r="BH212" s="529"/>
    </row>
    <row r="213" spans="1:60" s="52" customFormat="1">
      <c r="A213" s="63"/>
      <c r="B213" s="469"/>
      <c r="C213" s="469"/>
      <c r="D213" s="454"/>
      <c r="E213" s="454"/>
      <c r="F213" s="53"/>
      <c r="G213" s="53"/>
      <c r="H213" s="495"/>
      <c r="I213" s="54"/>
      <c r="J213" s="54"/>
      <c r="K213" s="54"/>
      <c r="L213" s="55"/>
      <c r="M213" s="55"/>
      <c r="N213" s="55"/>
      <c r="O213" s="55"/>
      <c r="P213" s="55"/>
      <c r="Q213" s="243"/>
      <c r="R213" s="244"/>
      <c r="S213" s="244"/>
      <c r="T213" s="244"/>
      <c r="U213" s="504"/>
      <c r="V213" s="56"/>
      <c r="W213" s="56"/>
      <c r="X213" s="56"/>
      <c r="Y213" s="57"/>
      <c r="Z213" s="57"/>
      <c r="AA213" s="57"/>
      <c r="AB213" s="57"/>
      <c r="AC213" s="57"/>
      <c r="AD213" s="243"/>
      <c r="AE213" s="244"/>
      <c r="AF213" s="244"/>
      <c r="AG213" s="244"/>
      <c r="AH213" s="514"/>
      <c r="AI213" s="58"/>
      <c r="AJ213" s="58"/>
      <c r="AK213" s="58"/>
      <c r="AL213" s="47"/>
      <c r="AM213" s="47"/>
      <c r="AN213" s="47"/>
      <c r="AO213" s="47"/>
      <c r="AP213" s="47"/>
      <c r="AQ213" s="243"/>
      <c r="AR213" s="244"/>
      <c r="AS213" s="244"/>
      <c r="AT213" s="244"/>
      <c r="AU213" s="521"/>
      <c r="AV213" s="239"/>
      <c r="AW213" s="239"/>
      <c r="AX213" s="239"/>
      <c r="AY213" s="50"/>
      <c r="AZ213" s="50"/>
      <c r="BA213" s="50"/>
      <c r="BB213" s="50"/>
      <c r="BC213" s="50"/>
      <c r="BD213" s="243"/>
      <c r="BE213" s="244"/>
      <c r="BF213" s="244"/>
      <c r="BG213" s="246"/>
      <c r="BH213" s="529"/>
    </row>
    <row r="214" spans="1:60" s="52" customFormat="1">
      <c r="A214" s="63"/>
      <c r="B214" s="469"/>
      <c r="C214" s="469"/>
      <c r="D214" s="454"/>
      <c r="E214" s="454"/>
      <c r="F214" s="53"/>
      <c r="G214" s="53"/>
      <c r="H214" s="495"/>
      <c r="I214" s="54"/>
      <c r="J214" s="54"/>
      <c r="K214" s="54"/>
      <c r="L214" s="55"/>
      <c r="M214" s="55"/>
      <c r="N214" s="55"/>
      <c r="O214" s="55"/>
      <c r="P214" s="55"/>
      <c r="Q214" s="243"/>
      <c r="R214" s="244"/>
      <c r="S214" s="244"/>
      <c r="T214" s="244"/>
      <c r="U214" s="504"/>
      <c r="V214" s="56"/>
      <c r="W214" s="56"/>
      <c r="X214" s="56"/>
      <c r="Y214" s="57"/>
      <c r="Z214" s="57"/>
      <c r="AA214" s="57"/>
      <c r="AB214" s="57"/>
      <c r="AC214" s="57"/>
      <c r="AD214" s="243"/>
      <c r="AE214" s="244"/>
      <c r="AF214" s="244"/>
      <c r="AG214" s="244"/>
      <c r="AH214" s="514"/>
      <c r="AI214" s="58"/>
      <c r="AJ214" s="58"/>
      <c r="AK214" s="58"/>
      <c r="AL214" s="47"/>
      <c r="AM214" s="47"/>
      <c r="AN214" s="47"/>
      <c r="AO214" s="47"/>
      <c r="AP214" s="47"/>
      <c r="AQ214" s="243"/>
      <c r="AR214" s="244"/>
      <c r="AS214" s="244"/>
      <c r="AT214" s="244"/>
      <c r="AU214" s="521"/>
      <c r="AV214" s="239"/>
      <c r="AW214" s="239"/>
      <c r="AX214" s="239"/>
      <c r="AY214" s="50"/>
      <c r="AZ214" s="50"/>
      <c r="BA214" s="50"/>
      <c r="BB214" s="50"/>
      <c r="BC214" s="50"/>
      <c r="BD214" s="243"/>
      <c r="BE214" s="244"/>
      <c r="BF214" s="244"/>
      <c r="BG214" s="246"/>
      <c r="BH214" s="529"/>
    </row>
    <row r="215" spans="1:60" s="52" customFormat="1">
      <c r="A215" s="63"/>
      <c r="B215" s="469"/>
      <c r="C215" s="469"/>
      <c r="D215" s="454"/>
      <c r="E215" s="454"/>
      <c r="F215" s="53"/>
      <c r="G215" s="53"/>
      <c r="H215" s="495"/>
      <c r="I215" s="54"/>
      <c r="J215" s="54"/>
      <c r="K215" s="54"/>
      <c r="L215" s="55"/>
      <c r="M215" s="55"/>
      <c r="N215" s="55"/>
      <c r="O215" s="55"/>
      <c r="P215" s="55"/>
      <c r="Q215" s="243"/>
      <c r="R215" s="244"/>
      <c r="S215" s="244"/>
      <c r="T215" s="244"/>
      <c r="U215" s="504"/>
      <c r="V215" s="56"/>
      <c r="W215" s="56"/>
      <c r="X215" s="56"/>
      <c r="Y215" s="57"/>
      <c r="Z215" s="57"/>
      <c r="AA215" s="57"/>
      <c r="AB215" s="57"/>
      <c r="AC215" s="57"/>
      <c r="AD215" s="243"/>
      <c r="AE215" s="244"/>
      <c r="AF215" s="244"/>
      <c r="AG215" s="244"/>
      <c r="AH215" s="514"/>
      <c r="AI215" s="58"/>
      <c r="AJ215" s="58"/>
      <c r="AK215" s="58"/>
      <c r="AL215" s="47"/>
      <c r="AM215" s="47"/>
      <c r="AN215" s="47"/>
      <c r="AO215" s="47"/>
      <c r="AP215" s="47"/>
      <c r="AQ215" s="243"/>
      <c r="AR215" s="244"/>
      <c r="AS215" s="244"/>
      <c r="AT215" s="244"/>
      <c r="AU215" s="521"/>
      <c r="AV215" s="239"/>
      <c r="AW215" s="239"/>
      <c r="AX215" s="239"/>
      <c r="AY215" s="50"/>
      <c r="AZ215" s="50"/>
      <c r="BA215" s="50"/>
      <c r="BB215" s="50"/>
      <c r="BC215" s="50"/>
      <c r="BD215" s="243"/>
      <c r="BE215" s="244"/>
      <c r="BF215" s="244"/>
      <c r="BG215" s="246"/>
      <c r="BH215" s="529"/>
    </row>
    <row r="216" spans="1:60" s="52" customFormat="1">
      <c r="A216" s="63"/>
      <c r="B216" s="469"/>
      <c r="C216" s="469"/>
      <c r="D216" s="454"/>
      <c r="E216" s="454"/>
      <c r="F216" s="53"/>
      <c r="G216" s="53"/>
      <c r="H216" s="495"/>
      <c r="I216" s="54"/>
      <c r="J216" s="54"/>
      <c r="K216" s="54"/>
      <c r="L216" s="55"/>
      <c r="M216" s="55"/>
      <c r="N216" s="55"/>
      <c r="O216" s="55"/>
      <c r="P216" s="55"/>
      <c r="Q216" s="243"/>
      <c r="R216" s="244"/>
      <c r="S216" s="244"/>
      <c r="T216" s="244"/>
      <c r="U216" s="504"/>
      <c r="V216" s="56"/>
      <c r="W216" s="56"/>
      <c r="X216" s="56"/>
      <c r="Y216" s="57"/>
      <c r="Z216" s="57"/>
      <c r="AA216" s="57"/>
      <c r="AB216" s="57"/>
      <c r="AC216" s="57"/>
      <c r="AD216" s="243"/>
      <c r="AE216" s="244"/>
      <c r="AF216" s="244"/>
      <c r="AG216" s="244"/>
      <c r="AH216" s="514"/>
      <c r="AI216" s="58"/>
      <c r="AJ216" s="58"/>
      <c r="AK216" s="58"/>
      <c r="AL216" s="47"/>
      <c r="AM216" s="47"/>
      <c r="AN216" s="47"/>
      <c r="AO216" s="47"/>
      <c r="AP216" s="47"/>
      <c r="AQ216" s="243"/>
      <c r="AR216" s="244"/>
      <c r="AS216" s="244"/>
      <c r="AT216" s="244"/>
      <c r="AU216" s="521"/>
      <c r="AV216" s="239"/>
      <c r="AW216" s="239"/>
      <c r="AX216" s="239"/>
      <c r="AY216" s="50"/>
      <c r="AZ216" s="50"/>
      <c r="BA216" s="50"/>
      <c r="BB216" s="50"/>
      <c r="BC216" s="50"/>
      <c r="BD216" s="243"/>
      <c r="BE216" s="244"/>
      <c r="BF216" s="244"/>
      <c r="BG216" s="246"/>
      <c r="BH216" s="529"/>
    </row>
    <row r="217" spans="1:60" s="52" customFormat="1">
      <c r="A217" s="63"/>
      <c r="B217" s="469"/>
      <c r="C217" s="469"/>
      <c r="D217" s="454"/>
      <c r="E217" s="454"/>
      <c r="F217" s="53"/>
      <c r="G217" s="53"/>
      <c r="H217" s="495"/>
      <c r="I217" s="54"/>
      <c r="J217" s="54"/>
      <c r="K217" s="54"/>
      <c r="L217" s="55"/>
      <c r="M217" s="55"/>
      <c r="N217" s="55"/>
      <c r="O217" s="55"/>
      <c r="P217" s="55"/>
      <c r="Q217" s="243"/>
      <c r="R217" s="244"/>
      <c r="S217" s="244"/>
      <c r="T217" s="244"/>
      <c r="U217" s="504"/>
      <c r="V217" s="56"/>
      <c r="W217" s="56"/>
      <c r="X217" s="56"/>
      <c r="Y217" s="57"/>
      <c r="Z217" s="57"/>
      <c r="AA217" s="57"/>
      <c r="AB217" s="57"/>
      <c r="AC217" s="57"/>
      <c r="AD217" s="243"/>
      <c r="AE217" s="244"/>
      <c r="AF217" s="244"/>
      <c r="AG217" s="244"/>
      <c r="AH217" s="514"/>
      <c r="AI217" s="58"/>
      <c r="AJ217" s="58"/>
      <c r="AK217" s="58"/>
      <c r="AL217" s="47"/>
      <c r="AM217" s="47"/>
      <c r="AN217" s="47"/>
      <c r="AO217" s="47"/>
      <c r="AP217" s="47"/>
      <c r="AQ217" s="243"/>
      <c r="AR217" s="244"/>
      <c r="AS217" s="244"/>
      <c r="AT217" s="244"/>
      <c r="AU217" s="521"/>
      <c r="AV217" s="239"/>
      <c r="AW217" s="239"/>
      <c r="AX217" s="239"/>
      <c r="AY217" s="50"/>
      <c r="AZ217" s="50"/>
      <c r="BA217" s="50"/>
      <c r="BB217" s="50"/>
      <c r="BC217" s="50"/>
      <c r="BD217" s="243"/>
      <c r="BE217" s="244"/>
      <c r="BF217" s="244"/>
      <c r="BG217" s="246"/>
      <c r="BH217" s="529"/>
    </row>
    <row r="218" spans="1:60" s="52" customFormat="1">
      <c r="A218" s="63"/>
      <c r="B218" s="469"/>
      <c r="C218" s="469"/>
      <c r="D218" s="454"/>
      <c r="E218" s="454"/>
      <c r="F218" s="53"/>
      <c r="G218" s="53"/>
      <c r="H218" s="495"/>
      <c r="I218" s="54"/>
      <c r="J218" s="54"/>
      <c r="K218" s="54"/>
      <c r="L218" s="55"/>
      <c r="M218" s="55"/>
      <c r="N218" s="55"/>
      <c r="O218" s="55"/>
      <c r="P218" s="55"/>
      <c r="Q218" s="498"/>
      <c r="R218" s="499"/>
      <c r="S218" s="499"/>
      <c r="T218" s="499"/>
      <c r="U218" s="504"/>
      <c r="V218" s="56"/>
      <c r="W218" s="56"/>
      <c r="X218" s="56"/>
      <c r="Y218" s="57"/>
      <c r="Z218" s="57"/>
      <c r="AA218" s="57"/>
      <c r="AB218" s="57"/>
      <c r="AC218" s="57"/>
      <c r="AD218" s="498"/>
      <c r="AE218" s="499"/>
      <c r="AF218" s="499"/>
      <c r="AG218" s="499"/>
      <c r="AH218" s="514"/>
      <c r="AI218" s="58"/>
      <c r="AJ218" s="58"/>
      <c r="AK218" s="58"/>
      <c r="AL218" s="47"/>
      <c r="AM218" s="47"/>
      <c r="AN218" s="47"/>
      <c r="AO218" s="47"/>
      <c r="AP218" s="47"/>
      <c r="AQ218" s="498"/>
      <c r="AR218" s="499"/>
      <c r="AS218" s="499"/>
      <c r="AT218" s="499"/>
      <c r="AU218" s="521"/>
      <c r="AV218" s="239"/>
      <c r="AW218" s="239"/>
      <c r="AX218" s="239"/>
      <c r="AY218" s="50"/>
      <c r="AZ218" s="50"/>
      <c r="BA218" s="50"/>
      <c r="BB218" s="50"/>
      <c r="BC218" s="50"/>
      <c r="BD218" s="498"/>
      <c r="BE218" s="499"/>
      <c r="BF218" s="499"/>
      <c r="BG218" s="246"/>
      <c r="BH218" s="529"/>
    </row>
    <row r="219" spans="1:60" s="52" customFormat="1">
      <c r="A219" s="63"/>
      <c r="B219" s="469"/>
      <c r="C219" s="469"/>
      <c r="D219" s="454"/>
      <c r="E219" s="454"/>
      <c r="F219" s="53"/>
      <c r="G219" s="53"/>
      <c r="H219" s="495"/>
      <c r="I219" s="54"/>
      <c r="J219" s="54"/>
      <c r="K219" s="54"/>
      <c r="L219" s="55"/>
      <c r="M219" s="55"/>
      <c r="N219" s="55"/>
      <c r="O219" s="55"/>
      <c r="P219" s="55"/>
      <c r="Q219" s="498"/>
      <c r="R219" s="499"/>
      <c r="S219" s="499"/>
      <c r="T219" s="499"/>
      <c r="U219" s="504"/>
      <c r="V219" s="56"/>
      <c r="W219" s="56"/>
      <c r="X219" s="56"/>
      <c r="Y219" s="57"/>
      <c r="Z219" s="57"/>
      <c r="AA219" s="57"/>
      <c r="AB219" s="57"/>
      <c r="AC219" s="57"/>
      <c r="AD219" s="498"/>
      <c r="AE219" s="499"/>
      <c r="AF219" s="499"/>
      <c r="AG219" s="499"/>
      <c r="AH219" s="514"/>
      <c r="AI219" s="58"/>
      <c r="AJ219" s="58"/>
      <c r="AK219" s="58"/>
      <c r="AL219" s="47"/>
      <c r="AM219" s="47"/>
      <c r="AN219" s="47"/>
      <c r="AO219" s="47"/>
      <c r="AP219" s="47"/>
      <c r="AQ219" s="498"/>
      <c r="AR219" s="499"/>
      <c r="AS219" s="499"/>
      <c r="AT219" s="499"/>
      <c r="AU219" s="521"/>
      <c r="AV219" s="239"/>
      <c r="AW219" s="239"/>
      <c r="AX219" s="239"/>
      <c r="AY219" s="50"/>
      <c r="AZ219" s="50"/>
      <c r="BA219" s="50"/>
      <c r="BB219" s="50"/>
      <c r="BC219" s="50"/>
      <c r="BD219" s="498"/>
      <c r="BE219" s="499"/>
      <c r="BF219" s="499"/>
      <c r="BG219" s="246"/>
      <c r="BH219" s="529"/>
    </row>
    <row r="220" spans="1:60" s="52" customFormat="1">
      <c r="A220" s="63"/>
      <c r="B220" s="469"/>
      <c r="C220" s="469"/>
      <c r="D220" s="454"/>
      <c r="E220" s="454"/>
      <c r="F220" s="53"/>
      <c r="G220" s="53"/>
      <c r="H220" s="495"/>
      <c r="I220" s="54"/>
      <c r="J220" s="54"/>
      <c r="K220" s="54"/>
      <c r="L220" s="55"/>
      <c r="M220" s="55"/>
      <c r="N220" s="55"/>
      <c r="O220" s="55"/>
      <c r="P220" s="55"/>
      <c r="Q220" s="243"/>
      <c r="R220" s="244"/>
      <c r="S220" s="244"/>
      <c r="T220" s="244"/>
      <c r="U220" s="504"/>
      <c r="V220" s="56"/>
      <c r="W220" s="56"/>
      <c r="X220" s="56"/>
      <c r="Y220" s="57"/>
      <c r="Z220" s="57"/>
      <c r="AA220" s="57"/>
      <c r="AB220" s="57"/>
      <c r="AC220" s="57"/>
      <c r="AD220" s="243"/>
      <c r="AE220" s="244"/>
      <c r="AF220" s="244"/>
      <c r="AG220" s="244"/>
      <c r="AH220" s="514"/>
      <c r="AI220" s="58"/>
      <c r="AJ220" s="58"/>
      <c r="AK220" s="58"/>
      <c r="AL220" s="47"/>
      <c r="AM220" s="47"/>
      <c r="AN220" s="47"/>
      <c r="AO220" s="47"/>
      <c r="AP220" s="47"/>
      <c r="AQ220" s="243"/>
      <c r="AR220" s="244"/>
      <c r="AS220" s="244"/>
      <c r="AT220" s="244"/>
      <c r="AU220" s="521"/>
      <c r="AV220" s="239"/>
      <c r="AW220" s="239"/>
      <c r="AX220" s="239"/>
      <c r="AY220" s="50"/>
      <c r="AZ220" s="50"/>
      <c r="BA220" s="50"/>
      <c r="BB220" s="50"/>
      <c r="BC220" s="50"/>
      <c r="BD220" s="243"/>
      <c r="BE220" s="244"/>
      <c r="BF220" s="244"/>
      <c r="BG220" s="246"/>
      <c r="BH220" s="529"/>
    </row>
    <row r="221" spans="1:60" s="52" customFormat="1">
      <c r="A221" s="63"/>
      <c r="B221" s="469"/>
      <c r="C221" s="469"/>
      <c r="D221" s="454"/>
      <c r="E221" s="454"/>
      <c r="F221" s="53"/>
      <c r="G221" s="53"/>
      <c r="H221" s="495"/>
      <c r="I221" s="54"/>
      <c r="J221" s="54"/>
      <c r="K221" s="54"/>
      <c r="L221" s="55"/>
      <c r="M221" s="55"/>
      <c r="N221" s="55"/>
      <c r="O221" s="55"/>
      <c r="P221" s="55"/>
      <c r="Q221" s="243"/>
      <c r="R221" s="244"/>
      <c r="S221" s="244"/>
      <c r="T221" s="244"/>
      <c r="U221" s="504"/>
      <c r="V221" s="56"/>
      <c r="W221" s="56"/>
      <c r="X221" s="56"/>
      <c r="Y221" s="57"/>
      <c r="Z221" s="57"/>
      <c r="AA221" s="57"/>
      <c r="AB221" s="57"/>
      <c r="AC221" s="57"/>
      <c r="AD221" s="243"/>
      <c r="AE221" s="244"/>
      <c r="AF221" s="244"/>
      <c r="AG221" s="244"/>
      <c r="AH221" s="514"/>
      <c r="AI221" s="58"/>
      <c r="AJ221" s="58"/>
      <c r="AK221" s="58"/>
      <c r="AL221" s="47"/>
      <c r="AM221" s="47"/>
      <c r="AN221" s="47"/>
      <c r="AO221" s="47"/>
      <c r="AP221" s="47"/>
      <c r="AQ221" s="243"/>
      <c r="AR221" s="244"/>
      <c r="AS221" s="244"/>
      <c r="AT221" s="244"/>
      <c r="AU221" s="521"/>
      <c r="AV221" s="239"/>
      <c r="AW221" s="239"/>
      <c r="AX221" s="239"/>
      <c r="AY221" s="50"/>
      <c r="AZ221" s="50"/>
      <c r="BA221" s="50"/>
      <c r="BB221" s="50"/>
      <c r="BC221" s="50"/>
      <c r="BD221" s="243"/>
      <c r="BE221" s="244"/>
      <c r="BF221" s="244"/>
      <c r="BG221" s="246"/>
      <c r="BH221" s="529"/>
    </row>
    <row r="222" spans="1:60" s="52" customFormat="1">
      <c r="A222" s="63"/>
      <c r="B222" s="469"/>
      <c r="C222" s="469"/>
      <c r="D222" s="454"/>
      <c r="E222" s="454"/>
      <c r="F222" s="53"/>
      <c r="G222" s="53"/>
      <c r="H222" s="495"/>
      <c r="I222" s="54"/>
      <c r="J222" s="54"/>
      <c r="K222" s="54"/>
      <c r="L222" s="55"/>
      <c r="M222" s="55"/>
      <c r="N222" s="55"/>
      <c r="O222" s="55"/>
      <c r="P222" s="55"/>
      <c r="Q222" s="243"/>
      <c r="R222" s="244"/>
      <c r="S222" s="244"/>
      <c r="T222" s="244"/>
      <c r="U222" s="504"/>
      <c r="V222" s="56"/>
      <c r="W222" s="56"/>
      <c r="X222" s="56"/>
      <c r="Y222" s="57"/>
      <c r="Z222" s="57"/>
      <c r="AA222" s="57"/>
      <c r="AB222" s="57"/>
      <c r="AC222" s="57"/>
      <c r="AD222" s="243"/>
      <c r="AE222" s="244"/>
      <c r="AF222" s="244"/>
      <c r="AG222" s="244"/>
      <c r="AH222" s="514"/>
      <c r="AI222" s="58"/>
      <c r="AJ222" s="58"/>
      <c r="AK222" s="58"/>
      <c r="AL222" s="47"/>
      <c r="AM222" s="47"/>
      <c r="AN222" s="47"/>
      <c r="AO222" s="47"/>
      <c r="AP222" s="47"/>
      <c r="AQ222" s="243"/>
      <c r="AR222" s="244"/>
      <c r="AS222" s="244"/>
      <c r="AT222" s="244"/>
      <c r="AU222" s="521"/>
      <c r="AV222" s="239"/>
      <c r="AW222" s="239"/>
      <c r="AX222" s="239"/>
      <c r="AY222" s="50"/>
      <c r="AZ222" s="50"/>
      <c r="BA222" s="50"/>
      <c r="BB222" s="50"/>
      <c r="BC222" s="50"/>
      <c r="BD222" s="243"/>
      <c r="BE222" s="244"/>
      <c r="BF222" s="244"/>
      <c r="BG222" s="246"/>
      <c r="BH222" s="529"/>
    </row>
    <row r="223" spans="1:60" s="52" customFormat="1">
      <c r="A223" s="63"/>
      <c r="B223" s="469"/>
      <c r="C223" s="469"/>
      <c r="D223" s="454"/>
      <c r="E223" s="454"/>
      <c r="F223" s="53"/>
      <c r="G223" s="53"/>
      <c r="H223" s="495"/>
      <c r="I223" s="54"/>
      <c r="J223" s="54"/>
      <c r="K223" s="54"/>
      <c r="L223" s="55"/>
      <c r="M223" s="55"/>
      <c r="N223" s="55"/>
      <c r="O223" s="55"/>
      <c r="P223" s="55"/>
      <c r="Q223" s="243"/>
      <c r="R223" s="244"/>
      <c r="S223" s="244"/>
      <c r="T223" s="244"/>
      <c r="U223" s="504"/>
      <c r="V223" s="56"/>
      <c r="W223" s="56"/>
      <c r="X223" s="56"/>
      <c r="Y223" s="57"/>
      <c r="Z223" s="57"/>
      <c r="AA223" s="57"/>
      <c r="AB223" s="57"/>
      <c r="AC223" s="57"/>
      <c r="AD223" s="243"/>
      <c r="AE223" s="244"/>
      <c r="AF223" s="244"/>
      <c r="AG223" s="244"/>
      <c r="AH223" s="514"/>
      <c r="AI223" s="58"/>
      <c r="AJ223" s="58"/>
      <c r="AK223" s="58"/>
      <c r="AL223" s="47"/>
      <c r="AM223" s="47"/>
      <c r="AN223" s="47"/>
      <c r="AO223" s="47"/>
      <c r="AP223" s="47"/>
      <c r="AQ223" s="243"/>
      <c r="AR223" s="244"/>
      <c r="AS223" s="244"/>
      <c r="AT223" s="244"/>
      <c r="AU223" s="521"/>
      <c r="AV223" s="239"/>
      <c r="AW223" s="239"/>
      <c r="AX223" s="239"/>
      <c r="AY223" s="50"/>
      <c r="AZ223" s="50"/>
      <c r="BA223" s="50"/>
      <c r="BB223" s="50"/>
      <c r="BC223" s="50"/>
      <c r="BD223" s="243"/>
      <c r="BE223" s="244"/>
      <c r="BF223" s="244"/>
      <c r="BG223" s="246"/>
      <c r="BH223" s="529"/>
    </row>
    <row r="224" spans="1:60" s="52" customFormat="1">
      <c r="A224" s="63"/>
      <c r="B224" s="469"/>
      <c r="C224" s="469"/>
      <c r="D224" s="454"/>
      <c r="E224" s="454"/>
      <c r="F224" s="53"/>
      <c r="G224" s="53"/>
      <c r="H224" s="495"/>
      <c r="I224" s="54"/>
      <c r="J224" s="54"/>
      <c r="K224" s="54"/>
      <c r="L224" s="55"/>
      <c r="M224" s="55"/>
      <c r="N224" s="55"/>
      <c r="O224" s="55"/>
      <c r="P224" s="55"/>
      <c r="Q224" s="243"/>
      <c r="R224" s="244"/>
      <c r="S224" s="244"/>
      <c r="T224" s="244"/>
      <c r="U224" s="504"/>
      <c r="V224" s="56"/>
      <c r="W224" s="56"/>
      <c r="X224" s="56"/>
      <c r="Y224" s="57"/>
      <c r="Z224" s="57"/>
      <c r="AA224" s="57"/>
      <c r="AB224" s="57"/>
      <c r="AC224" s="57"/>
      <c r="AD224" s="243"/>
      <c r="AE224" s="244"/>
      <c r="AF224" s="244"/>
      <c r="AG224" s="244"/>
      <c r="AH224" s="514"/>
      <c r="AI224" s="58"/>
      <c r="AJ224" s="58"/>
      <c r="AK224" s="58"/>
      <c r="AL224" s="47"/>
      <c r="AM224" s="47"/>
      <c r="AN224" s="47"/>
      <c r="AO224" s="47"/>
      <c r="AP224" s="47"/>
      <c r="AQ224" s="243"/>
      <c r="AR224" s="244"/>
      <c r="AS224" s="244"/>
      <c r="AT224" s="244"/>
      <c r="AU224" s="521"/>
      <c r="AV224" s="239"/>
      <c r="AW224" s="239"/>
      <c r="AX224" s="239"/>
      <c r="AY224" s="50"/>
      <c r="AZ224" s="50"/>
      <c r="BA224" s="50"/>
      <c r="BB224" s="50"/>
      <c r="BC224" s="50"/>
      <c r="BD224" s="243"/>
      <c r="BE224" s="244"/>
      <c r="BF224" s="244"/>
      <c r="BG224" s="246"/>
      <c r="BH224" s="529"/>
    </row>
    <row r="225" spans="1:60" s="52" customFormat="1">
      <c r="A225" s="63"/>
      <c r="B225" s="469"/>
      <c r="C225" s="469"/>
      <c r="D225" s="454"/>
      <c r="E225" s="454"/>
      <c r="F225" s="53"/>
      <c r="G225" s="53"/>
      <c r="H225" s="495"/>
      <c r="I225" s="54"/>
      <c r="J225" s="54"/>
      <c r="K225" s="54"/>
      <c r="L225" s="55"/>
      <c r="M225" s="55"/>
      <c r="N225" s="55"/>
      <c r="O225" s="55"/>
      <c r="P225" s="55"/>
      <c r="Q225" s="243"/>
      <c r="R225" s="244"/>
      <c r="S225" s="244"/>
      <c r="T225" s="244"/>
      <c r="U225" s="504"/>
      <c r="V225" s="56"/>
      <c r="W225" s="56"/>
      <c r="X225" s="56"/>
      <c r="Y225" s="57"/>
      <c r="Z225" s="57"/>
      <c r="AA225" s="57"/>
      <c r="AB225" s="57"/>
      <c r="AC225" s="57"/>
      <c r="AD225" s="243"/>
      <c r="AE225" s="244"/>
      <c r="AF225" s="244"/>
      <c r="AG225" s="244"/>
      <c r="AH225" s="514"/>
      <c r="AI225" s="58"/>
      <c r="AJ225" s="58"/>
      <c r="AK225" s="58"/>
      <c r="AL225" s="47"/>
      <c r="AM225" s="47"/>
      <c r="AN225" s="47"/>
      <c r="AO225" s="47"/>
      <c r="AP225" s="47"/>
      <c r="AQ225" s="243"/>
      <c r="AR225" s="244"/>
      <c r="AS225" s="244"/>
      <c r="AT225" s="244"/>
      <c r="AU225" s="521"/>
      <c r="AV225" s="239"/>
      <c r="AW225" s="239"/>
      <c r="AX225" s="239"/>
      <c r="AY225" s="50"/>
      <c r="AZ225" s="50"/>
      <c r="BA225" s="50"/>
      <c r="BB225" s="50"/>
      <c r="BC225" s="50"/>
      <c r="BD225" s="243"/>
      <c r="BE225" s="244"/>
      <c r="BF225" s="244"/>
      <c r="BG225" s="246"/>
      <c r="BH225" s="529"/>
    </row>
    <row r="226" spans="1:60" s="52" customFormat="1">
      <c r="A226" s="63"/>
      <c r="B226" s="469"/>
      <c r="C226" s="469"/>
      <c r="D226" s="454"/>
      <c r="E226" s="454"/>
      <c r="F226" s="53"/>
      <c r="G226" s="53"/>
      <c r="H226" s="495"/>
      <c r="I226" s="54"/>
      <c r="J226" s="54"/>
      <c r="K226" s="54"/>
      <c r="L226" s="55"/>
      <c r="M226" s="55"/>
      <c r="N226" s="55"/>
      <c r="O226" s="55"/>
      <c r="P226" s="55"/>
      <c r="Q226" s="243"/>
      <c r="R226" s="244"/>
      <c r="S226" s="244"/>
      <c r="T226" s="244"/>
      <c r="U226" s="504"/>
      <c r="V226" s="56"/>
      <c r="W226" s="56"/>
      <c r="X226" s="56"/>
      <c r="Y226" s="57"/>
      <c r="Z226" s="57"/>
      <c r="AA226" s="57"/>
      <c r="AB226" s="57"/>
      <c r="AC226" s="57"/>
      <c r="AD226" s="243"/>
      <c r="AE226" s="244"/>
      <c r="AF226" s="244"/>
      <c r="AG226" s="244"/>
      <c r="AH226" s="514"/>
      <c r="AI226" s="58"/>
      <c r="AJ226" s="58"/>
      <c r="AK226" s="58"/>
      <c r="AL226" s="47"/>
      <c r="AM226" s="47"/>
      <c r="AN226" s="47"/>
      <c r="AO226" s="47"/>
      <c r="AP226" s="47"/>
      <c r="AQ226" s="243"/>
      <c r="AR226" s="244"/>
      <c r="AS226" s="244"/>
      <c r="AT226" s="244"/>
      <c r="AU226" s="521"/>
      <c r="AV226" s="239"/>
      <c r="AW226" s="239"/>
      <c r="AX226" s="239"/>
      <c r="AY226" s="50"/>
      <c r="AZ226" s="50"/>
      <c r="BA226" s="50"/>
      <c r="BB226" s="50"/>
      <c r="BC226" s="50"/>
      <c r="BD226" s="243"/>
      <c r="BE226" s="244"/>
      <c r="BF226" s="244"/>
      <c r="BG226" s="246"/>
      <c r="BH226" s="529"/>
    </row>
    <row r="227" spans="1:60" s="52" customFormat="1">
      <c r="A227" s="63"/>
      <c r="B227" s="469"/>
      <c r="C227" s="469"/>
      <c r="D227" s="454"/>
      <c r="E227" s="454"/>
      <c r="F227" s="53"/>
      <c r="G227" s="53"/>
      <c r="H227" s="495"/>
      <c r="I227" s="54"/>
      <c r="J227" s="54"/>
      <c r="K227" s="54"/>
      <c r="L227" s="55"/>
      <c r="M227" s="55"/>
      <c r="N227" s="55"/>
      <c r="O227" s="55"/>
      <c r="P227" s="55"/>
      <c r="Q227" s="243"/>
      <c r="R227" s="244"/>
      <c r="S227" s="244"/>
      <c r="T227" s="244"/>
      <c r="U227" s="504"/>
      <c r="V227" s="56"/>
      <c r="W227" s="56"/>
      <c r="X227" s="56"/>
      <c r="Y227" s="57"/>
      <c r="Z227" s="57"/>
      <c r="AA227" s="57"/>
      <c r="AB227" s="57"/>
      <c r="AC227" s="57"/>
      <c r="AD227" s="243"/>
      <c r="AE227" s="244"/>
      <c r="AF227" s="244"/>
      <c r="AG227" s="244"/>
      <c r="AH227" s="514"/>
      <c r="AI227" s="58"/>
      <c r="AJ227" s="58"/>
      <c r="AK227" s="58"/>
      <c r="AL227" s="47"/>
      <c r="AM227" s="47"/>
      <c r="AN227" s="47"/>
      <c r="AO227" s="47"/>
      <c r="AP227" s="47"/>
      <c r="AQ227" s="243"/>
      <c r="AR227" s="244"/>
      <c r="AS227" s="244"/>
      <c r="AT227" s="244"/>
      <c r="AU227" s="521"/>
      <c r="AV227" s="239"/>
      <c r="AW227" s="239"/>
      <c r="AX227" s="239"/>
      <c r="AY227" s="50"/>
      <c r="AZ227" s="50"/>
      <c r="BA227" s="50"/>
      <c r="BB227" s="50"/>
      <c r="BC227" s="50"/>
      <c r="BD227" s="243"/>
      <c r="BE227" s="244"/>
      <c r="BF227" s="244"/>
      <c r="BG227" s="246"/>
      <c r="BH227" s="529"/>
    </row>
    <row r="228" spans="1:60" s="52" customFormat="1">
      <c r="A228" s="63"/>
      <c r="B228" s="469"/>
      <c r="C228" s="469"/>
      <c r="D228" s="454"/>
      <c r="E228" s="454"/>
      <c r="F228" s="53"/>
      <c r="G228" s="53"/>
      <c r="H228" s="495"/>
      <c r="I228" s="54"/>
      <c r="J228" s="54"/>
      <c r="K228" s="54"/>
      <c r="L228" s="55"/>
      <c r="M228" s="55"/>
      <c r="N228" s="55"/>
      <c r="O228" s="55"/>
      <c r="P228" s="55"/>
      <c r="Q228" s="243"/>
      <c r="R228" s="244"/>
      <c r="S228" s="244"/>
      <c r="T228" s="244"/>
      <c r="U228" s="504"/>
      <c r="V228" s="56"/>
      <c r="W228" s="56"/>
      <c r="X228" s="56"/>
      <c r="Y228" s="57"/>
      <c r="Z228" s="57"/>
      <c r="AA228" s="57"/>
      <c r="AB228" s="57"/>
      <c r="AC228" s="57"/>
      <c r="AD228" s="243"/>
      <c r="AE228" s="244"/>
      <c r="AF228" s="244"/>
      <c r="AG228" s="244"/>
      <c r="AH228" s="514"/>
      <c r="AI228" s="58"/>
      <c r="AJ228" s="58"/>
      <c r="AK228" s="58"/>
      <c r="AL228" s="47"/>
      <c r="AM228" s="47"/>
      <c r="AN228" s="47"/>
      <c r="AO228" s="47"/>
      <c r="AP228" s="47"/>
      <c r="AQ228" s="243"/>
      <c r="AR228" s="244"/>
      <c r="AS228" s="244"/>
      <c r="AT228" s="244"/>
      <c r="AU228" s="521"/>
      <c r="AV228" s="239"/>
      <c r="AW228" s="239"/>
      <c r="AX228" s="239"/>
      <c r="AY228" s="50"/>
      <c r="AZ228" s="50"/>
      <c r="BA228" s="50"/>
      <c r="BB228" s="50"/>
      <c r="BC228" s="50"/>
      <c r="BD228" s="243"/>
      <c r="BE228" s="244"/>
      <c r="BF228" s="244"/>
      <c r="BG228" s="246"/>
      <c r="BH228" s="529"/>
    </row>
    <row r="229" spans="1:60" s="52" customFormat="1">
      <c r="A229" s="63"/>
      <c r="B229" s="469"/>
      <c r="C229" s="469"/>
      <c r="D229" s="454"/>
      <c r="E229" s="454"/>
      <c r="F229" s="53"/>
      <c r="G229" s="53"/>
      <c r="H229" s="495"/>
      <c r="I229" s="54"/>
      <c r="J229" s="54"/>
      <c r="K229" s="54"/>
      <c r="L229" s="55"/>
      <c r="M229" s="55"/>
      <c r="N229" s="55"/>
      <c r="O229" s="55"/>
      <c r="P229" s="55"/>
      <c r="Q229" s="243"/>
      <c r="R229" s="244"/>
      <c r="S229" s="244"/>
      <c r="T229" s="244"/>
      <c r="U229" s="504"/>
      <c r="V229" s="56"/>
      <c r="W229" s="56"/>
      <c r="X229" s="56"/>
      <c r="Y229" s="57"/>
      <c r="Z229" s="57"/>
      <c r="AA229" s="57"/>
      <c r="AB229" s="57"/>
      <c r="AC229" s="57"/>
      <c r="AD229" s="243"/>
      <c r="AE229" s="244"/>
      <c r="AF229" s="244"/>
      <c r="AG229" s="244"/>
      <c r="AH229" s="514"/>
      <c r="AI229" s="58"/>
      <c r="AJ229" s="58"/>
      <c r="AK229" s="58"/>
      <c r="AL229" s="47"/>
      <c r="AM229" s="47"/>
      <c r="AN229" s="47"/>
      <c r="AO229" s="47"/>
      <c r="AP229" s="47"/>
      <c r="AQ229" s="243"/>
      <c r="AR229" s="244"/>
      <c r="AS229" s="244"/>
      <c r="AT229" s="244"/>
      <c r="AU229" s="521"/>
      <c r="AV229" s="239"/>
      <c r="AW229" s="239"/>
      <c r="AX229" s="239"/>
      <c r="AY229" s="50"/>
      <c r="AZ229" s="50"/>
      <c r="BA229" s="50"/>
      <c r="BB229" s="50"/>
      <c r="BC229" s="50"/>
      <c r="BD229" s="243"/>
      <c r="BE229" s="244"/>
      <c r="BF229" s="244"/>
      <c r="BG229" s="246"/>
      <c r="BH229" s="529"/>
    </row>
    <row r="230" spans="1:60" s="52" customFormat="1">
      <c r="A230" s="63"/>
      <c r="B230" s="469"/>
      <c r="C230" s="469"/>
      <c r="D230" s="454"/>
      <c r="E230" s="454"/>
      <c r="F230" s="53"/>
      <c r="G230" s="53"/>
      <c r="H230" s="495"/>
      <c r="I230" s="54"/>
      <c r="J230" s="54"/>
      <c r="K230" s="54"/>
      <c r="L230" s="55"/>
      <c r="M230" s="55"/>
      <c r="N230" s="55"/>
      <c r="O230" s="55"/>
      <c r="P230" s="55"/>
      <c r="Q230" s="243"/>
      <c r="R230" s="244"/>
      <c r="S230" s="244"/>
      <c r="T230" s="244"/>
      <c r="U230" s="504"/>
      <c r="V230" s="56"/>
      <c r="W230" s="56"/>
      <c r="X230" s="56"/>
      <c r="Y230" s="57"/>
      <c r="Z230" s="57"/>
      <c r="AA230" s="57"/>
      <c r="AB230" s="57"/>
      <c r="AC230" s="57"/>
      <c r="AD230" s="243"/>
      <c r="AE230" s="244"/>
      <c r="AF230" s="244"/>
      <c r="AG230" s="244"/>
      <c r="AH230" s="514"/>
      <c r="AI230" s="58"/>
      <c r="AJ230" s="58"/>
      <c r="AK230" s="58"/>
      <c r="AL230" s="47"/>
      <c r="AM230" s="47"/>
      <c r="AN230" s="47"/>
      <c r="AO230" s="47"/>
      <c r="AP230" s="47"/>
      <c r="AQ230" s="243"/>
      <c r="AR230" s="244"/>
      <c r="AS230" s="244"/>
      <c r="AT230" s="244"/>
      <c r="AU230" s="521"/>
      <c r="AV230" s="239"/>
      <c r="AW230" s="239"/>
      <c r="AX230" s="239"/>
      <c r="AY230" s="50"/>
      <c r="AZ230" s="50"/>
      <c r="BA230" s="50"/>
      <c r="BB230" s="50"/>
      <c r="BC230" s="50"/>
      <c r="BD230" s="243"/>
      <c r="BE230" s="244"/>
      <c r="BF230" s="244"/>
      <c r="BG230" s="246"/>
      <c r="BH230" s="529"/>
    </row>
    <row r="231" spans="1:60" s="52" customFormat="1">
      <c r="A231" s="63"/>
      <c r="B231" s="469"/>
      <c r="C231" s="469"/>
      <c r="D231" s="454"/>
      <c r="E231" s="454"/>
      <c r="F231" s="53"/>
      <c r="G231" s="53"/>
      <c r="H231" s="495"/>
      <c r="I231" s="54"/>
      <c r="J231" s="54"/>
      <c r="K231" s="54"/>
      <c r="L231" s="55"/>
      <c r="M231" s="55"/>
      <c r="N231" s="55"/>
      <c r="O231" s="55"/>
      <c r="P231" s="55"/>
      <c r="Q231" s="243"/>
      <c r="R231" s="244"/>
      <c r="S231" s="244"/>
      <c r="T231" s="244"/>
      <c r="U231" s="504"/>
      <c r="V231" s="56"/>
      <c r="W231" s="56"/>
      <c r="X231" s="56"/>
      <c r="Y231" s="57"/>
      <c r="Z231" s="57"/>
      <c r="AA231" s="57"/>
      <c r="AB231" s="57"/>
      <c r="AC231" s="57"/>
      <c r="AD231" s="243"/>
      <c r="AE231" s="244"/>
      <c r="AF231" s="244"/>
      <c r="AG231" s="244"/>
      <c r="AH231" s="514"/>
      <c r="AI231" s="58"/>
      <c r="AJ231" s="58"/>
      <c r="AK231" s="58"/>
      <c r="AL231" s="47"/>
      <c r="AM231" s="47"/>
      <c r="AN231" s="47"/>
      <c r="AO231" s="47"/>
      <c r="AP231" s="47"/>
      <c r="AQ231" s="243"/>
      <c r="AR231" s="244"/>
      <c r="AS231" s="244"/>
      <c r="AT231" s="244"/>
      <c r="AU231" s="521"/>
      <c r="AV231" s="239"/>
      <c r="AW231" s="239"/>
      <c r="AX231" s="239"/>
      <c r="AY231" s="50"/>
      <c r="AZ231" s="50"/>
      <c r="BA231" s="50"/>
      <c r="BB231" s="50"/>
      <c r="BC231" s="50"/>
      <c r="BD231" s="243"/>
      <c r="BE231" s="244"/>
      <c r="BF231" s="244"/>
      <c r="BG231" s="246"/>
      <c r="BH231" s="529"/>
    </row>
    <row r="232" spans="1:60" s="52" customFormat="1">
      <c r="A232" s="63"/>
      <c r="B232" s="469"/>
      <c r="C232" s="469"/>
      <c r="D232" s="454"/>
      <c r="E232" s="454"/>
      <c r="F232" s="53"/>
      <c r="G232" s="53"/>
      <c r="H232" s="495"/>
      <c r="I232" s="54"/>
      <c r="J232" s="54"/>
      <c r="K232" s="54"/>
      <c r="L232" s="55"/>
      <c r="M232" s="55"/>
      <c r="N232" s="55"/>
      <c r="O232" s="55"/>
      <c r="P232" s="55"/>
      <c r="Q232" s="243"/>
      <c r="R232" s="244"/>
      <c r="S232" s="244"/>
      <c r="T232" s="244"/>
      <c r="U232" s="504"/>
      <c r="V232" s="56"/>
      <c r="W232" s="56"/>
      <c r="X232" s="56"/>
      <c r="Y232" s="57"/>
      <c r="Z232" s="57"/>
      <c r="AA232" s="57"/>
      <c r="AB232" s="57"/>
      <c r="AC232" s="57"/>
      <c r="AD232" s="243"/>
      <c r="AE232" s="244"/>
      <c r="AF232" s="244"/>
      <c r="AG232" s="244"/>
      <c r="AH232" s="514"/>
      <c r="AI232" s="58"/>
      <c r="AJ232" s="58"/>
      <c r="AK232" s="58"/>
      <c r="AL232" s="47"/>
      <c r="AM232" s="47"/>
      <c r="AN232" s="47"/>
      <c r="AO232" s="47"/>
      <c r="AP232" s="47"/>
      <c r="AQ232" s="243"/>
      <c r="AR232" s="244"/>
      <c r="AS232" s="244"/>
      <c r="AT232" s="244"/>
      <c r="AU232" s="521"/>
      <c r="AV232" s="239"/>
      <c r="AW232" s="239"/>
      <c r="AX232" s="239"/>
      <c r="AY232" s="50"/>
      <c r="AZ232" s="50"/>
      <c r="BA232" s="50"/>
      <c r="BB232" s="50"/>
      <c r="BC232" s="50"/>
      <c r="BD232" s="243"/>
      <c r="BE232" s="244"/>
      <c r="BF232" s="244"/>
      <c r="BG232" s="246"/>
      <c r="BH232" s="529"/>
    </row>
    <row r="233" spans="1:60" s="52" customFormat="1">
      <c r="A233" s="63"/>
      <c r="B233" s="469"/>
      <c r="C233" s="469"/>
      <c r="D233" s="454"/>
      <c r="E233" s="454"/>
      <c r="F233" s="53"/>
      <c r="G233" s="53"/>
      <c r="H233" s="495"/>
      <c r="I233" s="54"/>
      <c r="J233" s="54"/>
      <c r="K233" s="54"/>
      <c r="L233" s="55"/>
      <c r="M233" s="55"/>
      <c r="N233" s="55"/>
      <c r="O233" s="55"/>
      <c r="P233" s="55"/>
      <c r="Q233" s="243"/>
      <c r="R233" s="244"/>
      <c r="S233" s="244"/>
      <c r="T233" s="244"/>
      <c r="U233" s="504"/>
      <c r="V233" s="56"/>
      <c r="W233" s="56"/>
      <c r="X233" s="56"/>
      <c r="Y233" s="57"/>
      <c r="Z233" s="57"/>
      <c r="AA233" s="57"/>
      <c r="AB233" s="57"/>
      <c r="AC233" s="57"/>
      <c r="AD233" s="243"/>
      <c r="AE233" s="244"/>
      <c r="AF233" s="244"/>
      <c r="AG233" s="244"/>
      <c r="AH233" s="514"/>
      <c r="AI233" s="58"/>
      <c r="AJ233" s="58"/>
      <c r="AK233" s="58"/>
      <c r="AL233" s="47"/>
      <c r="AM233" s="47"/>
      <c r="AN233" s="47"/>
      <c r="AO233" s="47"/>
      <c r="AP233" s="47"/>
      <c r="AQ233" s="243"/>
      <c r="AR233" s="244"/>
      <c r="AS233" s="244"/>
      <c r="AT233" s="244"/>
      <c r="AU233" s="521"/>
      <c r="AV233" s="239"/>
      <c r="AW233" s="239"/>
      <c r="AX233" s="239"/>
      <c r="AY233" s="50"/>
      <c r="AZ233" s="50"/>
      <c r="BA233" s="50"/>
      <c r="BB233" s="50"/>
      <c r="BC233" s="50"/>
      <c r="BD233" s="243"/>
      <c r="BE233" s="244"/>
      <c r="BF233" s="244"/>
      <c r="BG233" s="246"/>
      <c r="BH233" s="529"/>
    </row>
    <row r="234" spans="1:60" s="52" customFormat="1">
      <c r="A234" s="63"/>
      <c r="B234" s="469"/>
      <c r="C234" s="469"/>
      <c r="D234" s="454"/>
      <c r="E234" s="454"/>
      <c r="F234" s="53"/>
      <c r="G234" s="53"/>
      <c r="H234" s="495"/>
      <c r="I234" s="54"/>
      <c r="J234" s="54"/>
      <c r="K234" s="54"/>
      <c r="L234" s="55"/>
      <c r="M234" s="55"/>
      <c r="N234" s="55"/>
      <c r="O234" s="55"/>
      <c r="P234" s="55"/>
      <c r="Q234" s="243"/>
      <c r="R234" s="244"/>
      <c r="S234" s="244"/>
      <c r="T234" s="244"/>
      <c r="U234" s="504"/>
      <c r="V234" s="56"/>
      <c r="W234" s="56"/>
      <c r="X234" s="56"/>
      <c r="Y234" s="57"/>
      <c r="Z234" s="57"/>
      <c r="AA234" s="57"/>
      <c r="AB234" s="57"/>
      <c r="AC234" s="57"/>
      <c r="AD234" s="243"/>
      <c r="AE234" s="244"/>
      <c r="AF234" s="244"/>
      <c r="AG234" s="244"/>
      <c r="AH234" s="514"/>
      <c r="AI234" s="58"/>
      <c r="AJ234" s="58"/>
      <c r="AK234" s="58"/>
      <c r="AL234" s="47"/>
      <c r="AM234" s="47"/>
      <c r="AN234" s="47"/>
      <c r="AO234" s="47"/>
      <c r="AP234" s="47"/>
      <c r="AQ234" s="243"/>
      <c r="AR234" s="244"/>
      <c r="AS234" s="244"/>
      <c r="AT234" s="244"/>
      <c r="AU234" s="521"/>
      <c r="AV234" s="239"/>
      <c r="AW234" s="239"/>
      <c r="AX234" s="239"/>
      <c r="AY234" s="50"/>
      <c r="AZ234" s="50"/>
      <c r="BA234" s="50"/>
      <c r="BB234" s="50"/>
      <c r="BC234" s="50"/>
      <c r="BD234" s="243"/>
      <c r="BE234" s="244"/>
      <c r="BF234" s="244"/>
      <c r="BG234" s="246"/>
      <c r="BH234" s="529"/>
    </row>
    <row r="235" spans="1:60" s="52" customFormat="1">
      <c r="A235" s="63"/>
      <c r="B235" s="469"/>
      <c r="C235" s="469"/>
      <c r="D235" s="454"/>
      <c r="E235" s="454"/>
      <c r="F235" s="53"/>
      <c r="G235" s="53"/>
      <c r="H235" s="495"/>
      <c r="I235" s="54"/>
      <c r="J235" s="54"/>
      <c r="K235" s="54"/>
      <c r="L235" s="55"/>
      <c r="M235" s="55"/>
      <c r="N235" s="55"/>
      <c r="O235" s="55"/>
      <c r="P235" s="55"/>
      <c r="Q235" s="243"/>
      <c r="R235" s="244"/>
      <c r="S235" s="244"/>
      <c r="T235" s="244"/>
      <c r="U235" s="504"/>
      <c r="V235" s="56"/>
      <c r="W235" s="56"/>
      <c r="X235" s="56"/>
      <c r="Y235" s="57"/>
      <c r="Z235" s="57"/>
      <c r="AA235" s="57"/>
      <c r="AB235" s="57"/>
      <c r="AC235" s="57"/>
      <c r="AD235" s="243"/>
      <c r="AE235" s="244"/>
      <c r="AF235" s="244"/>
      <c r="AG235" s="244"/>
      <c r="AH235" s="514"/>
      <c r="AI235" s="58"/>
      <c r="AJ235" s="58"/>
      <c r="AK235" s="58"/>
      <c r="AL235" s="47"/>
      <c r="AM235" s="47"/>
      <c r="AN235" s="47"/>
      <c r="AO235" s="47"/>
      <c r="AP235" s="47"/>
      <c r="AQ235" s="243"/>
      <c r="AR235" s="244"/>
      <c r="AS235" s="244"/>
      <c r="AT235" s="244"/>
      <c r="AU235" s="521"/>
      <c r="AV235" s="239"/>
      <c r="AW235" s="239"/>
      <c r="AX235" s="239"/>
      <c r="AY235" s="50"/>
      <c r="AZ235" s="50"/>
      <c r="BA235" s="50"/>
      <c r="BB235" s="50"/>
      <c r="BC235" s="50"/>
      <c r="BD235" s="243"/>
      <c r="BE235" s="244"/>
      <c r="BF235" s="244"/>
      <c r="BG235" s="246"/>
      <c r="BH235" s="529"/>
    </row>
    <row r="236" spans="1:60" s="52" customFormat="1">
      <c r="A236" s="63"/>
      <c r="B236" s="469"/>
      <c r="C236" s="469"/>
      <c r="D236" s="454"/>
      <c r="E236" s="454"/>
      <c r="F236" s="53"/>
      <c r="G236" s="53"/>
      <c r="H236" s="495"/>
      <c r="I236" s="54"/>
      <c r="J236" s="54"/>
      <c r="K236" s="54"/>
      <c r="L236" s="55"/>
      <c r="M236" s="55"/>
      <c r="N236" s="55"/>
      <c r="O236" s="55"/>
      <c r="P236" s="55"/>
      <c r="Q236" s="243"/>
      <c r="R236" s="244"/>
      <c r="S236" s="244"/>
      <c r="T236" s="244"/>
      <c r="U236" s="504"/>
      <c r="V236" s="56"/>
      <c r="W236" s="56"/>
      <c r="X236" s="56"/>
      <c r="Y236" s="57"/>
      <c r="Z236" s="57"/>
      <c r="AA236" s="57"/>
      <c r="AB236" s="57"/>
      <c r="AC236" s="57"/>
      <c r="AD236" s="243"/>
      <c r="AE236" s="244"/>
      <c r="AF236" s="244"/>
      <c r="AG236" s="244"/>
      <c r="AH236" s="514"/>
      <c r="AI236" s="58"/>
      <c r="AJ236" s="58"/>
      <c r="AK236" s="58"/>
      <c r="AL236" s="47"/>
      <c r="AM236" s="47"/>
      <c r="AN236" s="47"/>
      <c r="AO236" s="47"/>
      <c r="AP236" s="47"/>
      <c r="AQ236" s="243"/>
      <c r="AR236" s="244"/>
      <c r="AS236" s="244"/>
      <c r="AT236" s="244"/>
      <c r="AU236" s="521"/>
      <c r="AV236" s="239"/>
      <c r="AW236" s="239"/>
      <c r="AX236" s="239"/>
      <c r="AY236" s="50"/>
      <c r="AZ236" s="50"/>
      <c r="BA236" s="50"/>
      <c r="BB236" s="50"/>
      <c r="BC236" s="50"/>
      <c r="BD236" s="243"/>
      <c r="BE236" s="244"/>
      <c r="BF236" s="244"/>
      <c r="BG236" s="246"/>
      <c r="BH236" s="529"/>
    </row>
    <row r="237" spans="1:60" s="52" customFormat="1">
      <c r="A237" s="63"/>
      <c r="B237" s="469"/>
      <c r="C237" s="469"/>
      <c r="D237" s="454"/>
      <c r="E237" s="454"/>
      <c r="F237" s="53"/>
      <c r="G237" s="53"/>
      <c r="H237" s="495"/>
      <c r="I237" s="54"/>
      <c r="J237" s="54"/>
      <c r="K237" s="54"/>
      <c r="L237" s="55"/>
      <c r="M237" s="55"/>
      <c r="N237" s="55"/>
      <c r="O237" s="55"/>
      <c r="P237" s="55"/>
      <c r="Q237" s="243"/>
      <c r="R237" s="244"/>
      <c r="S237" s="244"/>
      <c r="T237" s="244"/>
      <c r="U237" s="504"/>
      <c r="V237" s="56"/>
      <c r="W237" s="56"/>
      <c r="X237" s="56"/>
      <c r="Y237" s="57"/>
      <c r="Z237" s="57"/>
      <c r="AA237" s="57"/>
      <c r="AB237" s="57"/>
      <c r="AC237" s="57"/>
      <c r="AD237" s="243"/>
      <c r="AE237" s="244"/>
      <c r="AF237" s="244"/>
      <c r="AG237" s="244"/>
      <c r="AH237" s="514"/>
      <c r="AI237" s="58"/>
      <c r="AJ237" s="58"/>
      <c r="AK237" s="58"/>
      <c r="AL237" s="47"/>
      <c r="AM237" s="47"/>
      <c r="AN237" s="47"/>
      <c r="AO237" s="47"/>
      <c r="AP237" s="47"/>
      <c r="AQ237" s="243"/>
      <c r="AR237" s="244"/>
      <c r="AS237" s="244"/>
      <c r="AT237" s="244"/>
      <c r="AU237" s="521"/>
      <c r="AV237" s="239"/>
      <c r="AW237" s="239"/>
      <c r="AX237" s="239"/>
      <c r="AY237" s="50"/>
      <c r="AZ237" s="50"/>
      <c r="BA237" s="50"/>
      <c r="BB237" s="50"/>
      <c r="BC237" s="50"/>
      <c r="BD237" s="243"/>
      <c r="BE237" s="244"/>
      <c r="BF237" s="244"/>
      <c r="BG237" s="246"/>
      <c r="BH237" s="529"/>
    </row>
    <row r="238" spans="1:60" s="52" customFormat="1">
      <c r="A238" s="63"/>
      <c r="B238" s="469"/>
      <c r="C238" s="469"/>
      <c r="D238" s="454"/>
      <c r="E238" s="454"/>
      <c r="F238" s="53"/>
      <c r="G238" s="53"/>
      <c r="H238" s="495"/>
      <c r="I238" s="54"/>
      <c r="J238" s="54"/>
      <c r="K238" s="54"/>
      <c r="L238" s="55"/>
      <c r="M238" s="55"/>
      <c r="N238" s="55"/>
      <c r="O238" s="55"/>
      <c r="P238" s="55"/>
      <c r="Q238" s="243"/>
      <c r="R238" s="244"/>
      <c r="S238" s="244"/>
      <c r="T238" s="244"/>
      <c r="U238" s="504"/>
      <c r="V238" s="56"/>
      <c r="W238" s="56"/>
      <c r="X238" s="56"/>
      <c r="Y238" s="57"/>
      <c r="Z238" s="57"/>
      <c r="AA238" s="57"/>
      <c r="AB238" s="57"/>
      <c r="AC238" s="57"/>
      <c r="AD238" s="243"/>
      <c r="AE238" s="244"/>
      <c r="AF238" s="244"/>
      <c r="AG238" s="244"/>
      <c r="AH238" s="514"/>
      <c r="AI238" s="58"/>
      <c r="AJ238" s="58"/>
      <c r="AK238" s="58"/>
      <c r="AL238" s="47"/>
      <c r="AM238" s="47"/>
      <c r="AN238" s="47"/>
      <c r="AO238" s="47"/>
      <c r="AP238" s="47"/>
      <c r="AQ238" s="243"/>
      <c r="AR238" s="244"/>
      <c r="AS238" s="244"/>
      <c r="AT238" s="244"/>
      <c r="AU238" s="521"/>
      <c r="AV238" s="239"/>
      <c r="AW238" s="239"/>
      <c r="AX238" s="239"/>
      <c r="AY238" s="50"/>
      <c r="AZ238" s="50"/>
      <c r="BA238" s="50"/>
      <c r="BB238" s="50"/>
      <c r="BC238" s="50"/>
      <c r="BD238" s="243"/>
      <c r="BE238" s="244"/>
      <c r="BF238" s="244"/>
      <c r="BG238" s="246"/>
      <c r="BH238" s="529"/>
    </row>
    <row r="239" spans="1:60" s="52" customFormat="1">
      <c r="A239" s="63"/>
      <c r="B239" s="469"/>
      <c r="C239" s="469"/>
      <c r="D239" s="454"/>
      <c r="E239" s="454"/>
      <c r="F239" s="53"/>
      <c r="G239" s="53"/>
      <c r="H239" s="495"/>
      <c r="I239" s="54"/>
      <c r="J239" s="54"/>
      <c r="K239" s="54"/>
      <c r="L239" s="55"/>
      <c r="M239" s="55"/>
      <c r="N239" s="55"/>
      <c r="O239" s="55"/>
      <c r="P239" s="55"/>
      <c r="Q239" s="243"/>
      <c r="R239" s="244"/>
      <c r="S239" s="244"/>
      <c r="T239" s="244"/>
      <c r="U239" s="504"/>
      <c r="V239" s="56"/>
      <c r="W239" s="56"/>
      <c r="X239" s="56"/>
      <c r="Y239" s="57"/>
      <c r="Z239" s="57"/>
      <c r="AA239" s="57"/>
      <c r="AB239" s="57"/>
      <c r="AC239" s="57"/>
      <c r="AD239" s="243"/>
      <c r="AE239" s="244"/>
      <c r="AF239" s="244"/>
      <c r="AG239" s="244"/>
      <c r="AH239" s="514"/>
      <c r="AI239" s="58"/>
      <c r="AJ239" s="58"/>
      <c r="AK239" s="58"/>
      <c r="AL239" s="47"/>
      <c r="AM239" s="47"/>
      <c r="AN239" s="47"/>
      <c r="AO239" s="47"/>
      <c r="AP239" s="47"/>
      <c r="AQ239" s="243"/>
      <c r="AR239" s="244"/>
      <c r="AS239" s="244"/>
      <c r="AT239" s="244"/>
      <c r="AU239" s="521"/>
      <c r="AV239" s="239"/>
      <c r="AW239" s="239"/>
      <c r="AX239" s="239"/>
      <c r="AY239" s="50"/>
      <c r="AZ239" s="50"/>
      <c r="BA239" s="50"/>
      <c r="BB239" s="50"/>
      <c r="BC239" s="50"/>
      <c r="BD239" s="243"/>
      <c r="BE239" s="244"/>
      <c r="BF239" s="244"/>
      <c r="BG239" s="246"/>
      <c r="BH239" s="529"/>
    </row>
    <row r="240" spans="1:60" s="52" customFormat="1">
      <c r="A240" s="63"/>
      <c r="B240" s="469"/>
      <c r="C240" s="469"/>
      <c r="D240" s="454"/>
      <c r="E240" s="454"/>
      <c r="F240" s="53"/>
      <c r="G240" s="53"/>
      <c r="H240" s="495"/>
      <c r="I240" s="54"/>
      <c r="J240" s="54"/>
      <c r="K240" s="54"/>
      <c r="L240" s="55"/>
      <c r="M240" s="55"/>
      <c r="N240" s="55"/>
      <c r="O240" s="55"/>
      <c r="P240" s="55"/>
      <c r="Q240" s="243"/>
      <c r="R240" s="244"/>
      <c r="S240" s="244"/>
      <c r="T240" s="244"/>
      <c r="U240" s="504"/>
      <c r="V240" s="56"/>
      <c r="W240" s="56"/>
      <c r="X240" s="56"/>
      <c r="Y240" s="57"/>
      <c r="Z240" s="57"/>
      <c r="AA240" s="57"/>
      <c r="AB240" s="57"/>
      <c r="AC240" s="57"/>
      <c r="AD240" s="243"/>
      <c r="AE240" s="244"/>
      <c r="AF240" s="244"/>
      <c r="AG240" s="244"/>
      <c r="AH240" s="514"/>
      <c r="AI240" s="58"/>
      <c r="AJ240" s="58"/>
      <c r="AK240" s="58"/>
      <c r="AL240" s="47"/>
      <c r="AM240" s="47"/>
      <c r="AN240" s="47"/>
      <c r="AO240" s="47"/>
      <c r="AP240" s="47"/>
      <c r="AQ240" s="243"/>
      <c r="AR240" s="244"/>
      <c r="AS240" s="244"/>
      <c r="AT240" s="244"/>
      <c r="AU240" s="521"/>
      <c r="AV240" s="239"/>
      <c r="AW240" s="239"/>
      <c r="AX240" s="239"/>
      <c r="AY240" s="50"/>
      <c r="AZ240" s="50"/>
      <c r="BA240" s="50"/>
      <c r="BB240" s="50"/>
      <c r="BC240" s="50"/>
      <c r="BD240" s="243"/>
      <c r="BE240" s="244"/>
      <c r="BF240" s="244"/>
      <c r="BG240" s="246"/>
      <c r="BH240" s="529"/>
    </row>
    <row r="241" spans="1:60" s="52" customFormat="1">
      <c r="A241" s="63"/>
      <c r="B241" s="469"/>
      <c r="C241" s="469"/>
      <c r="D241" s="454"/>
      <c r="E241" s="454"/>
      <c r="F241" s="53"/>
      <c r="G241" s="53"/>
      <c r="H241" s="495"/>
      <c r="I241" s="54"/>
      <c r="J241" s="54"/>
      <c r="K241" s="54"/>
      <c r="L241" s="55"/>
      <c r="M241" s="55"/>
      <c r="N241" s="55"/>
      <c r="O241" s="55"/>
      <c r="P241" s="55"/>
      <c r="Q241" s="243"/>
      <c r="R241" s="244"/>
      <c r="S241" s="244"/>
      <c r="T241" s="244"/>
      <c r="U241" s="504"/>
      <c r="V241" s="56"/>
      <c r="W241" s="56"/>
      <c r="X241" s="56"/>
      <c r="Y241" s="57"/>
      <c r="Z241" s="57"/>
      <c r="AA241" s="57"/>
      <c r="AB241" s="57"/>
      <c r="AC241" s="57"/>
      <c r="AD241" s="243"/>
      <c r="AE241" s="244"/>
      <c r="AF241" s="244"/>
      <c r="AG241" s="244"/>
      <c r="AH241" s="514"/>
      <c r="AI241" s="58"/>
      <c r="AJ241" s="58"/>
      <c r="AK241" s="58"/>
      <c r="AL241" s="47"/>
      <c r="AM241" s="47"/>
      <c r="AN241" s="47"/>
      <c r="AO241" s="47"/>
      <c r="AP241" s="47"/>
      <c r="AQ241" s="243"/>
      <c r="AR241" s="244"/>
      <c r="AS241" s="244"/>
      <c r="AT241" s="244"/>
      <c r="AU241" s="521"/>
      <c r="AV241" s="239"/>
      <c r="AW241" s="239"/>
      <c r="AX241" s="239"/>
      <c r="AY241" s="50"/>
      <c r="AZ241" s="50"/>
      <c r="BA241" s="50"/>
      <c r="BB241" s="50"/>
      <c r="BC241" s="50"/>
      <c r="BD241" s="243"/>
      <c r="BE241" s="244"/>
      <c r="BF241" s="244"/>
      <c r="BG241" s="246"/>
      <c r="BH241" s="529"/>
    </row>
    <row r="242" spans="1:60" s="52" customFormat="1">
      <c r="A242" s="63"/>
      <c r="B242" s="469"/>
      <c r="C242" s="469"/>
      <c r="D242" s="454"/>
      <c r="E242" s="454"/>
      <c r="F242" s="53"/>
      <c r="G242" s="53"/>
      <c r="H242" s="495"/>
      <c r="I242" s="54"/>
      <c r="J242" s="54"/>
      <c r="K242" s="54"/>
      <c r="L242" s="55"/>
      <c r="M242" s="55"/>
      <c r="N242" s="55"/>
      <c r="O242" s="55"/>
      <c r="P242" s="55"/>
      <c r="Q242" s="243"/>
      <c r="R242" s="244"/>
      <c r="S242" s="244"/>
      <c r="T242" s="244"/>
      <c r="U242" s="504"/>
      <c r="V242" s="56"/>
      <c r="W242" s="56"/>
      <c r="X242" s="56"/>
      <c r="Y242" s="57"/>
      <c r="Z242" s="57"/>
      <c r="AA242" s="57"/>
      <c r="AB242" s="57"/>
      <c r="AC242" s="57"/>
      <c r="AD242" s="243"/>
      <c r="AE242" s="244"/>
      <c r="AF242" s="244"/>
      <c r="AG242" s="244"/>
      <c r="AH242" s="514"/>
      <c r="AI242" s="58"/>
      <c r="AJ242" s="58"/>
      <c r="AK242" s="58"/>
      <c r="AL242" s="47"/>
      <c r="AM242" s="47"/>
      <c r="AN242" s="47"/>
      <c r="AO242" s="47"/>
      <c r="AP242" s="47"/>
      <c r="AQ242" s="243"/>
      <c r="AR242" s="244"/>
      <c r="AS242" s="244"/>
      <c r="AT242" s="244"/>
      <c r="AU242" s="521"/>
      <c r="AV242" s="239"/>
      <c r="AW242" s="239"/>
      <c r="AX242" s="239"/>
      <c r="AY242" s="50"/>
      <c r="AZ242" s="50"/>
      <c r="BA242" s="50"/>
      <c r="BB242" s="50"/>
      <c r="BC242" s="50"/>
      <c r="BD242" s="243"/>
      <c r="BE242" s="244"/>
      <c r="BF242" s="244"/>
      <c r="BG242" s="246"/>
      <c r="BH242" s="529"/>
    </row>
    <row r="243" spans="1:60" s="52" customFormat="1">
      <c r="A243" s="63"/>
      <c r="B243" s="469"/>
      <c r="C243" s="469"/>
      <c r="D243" s="454"/>
      <c r="E243" s="454"/>
      <c r="F243" s="53"/>
      <c r="G243" s="53"/>
      <c r="H243" s="495"/>
      <c r="I243" s="54"/>
      <c r="J243" s="54"/>
      <c r="K243" s="54"/>
      <c r="L243" s="55"/>
      <c r="M243" s="55"/>
      <c r="N243" s="55"/>
      <c r="O243" s="55"/>
      <c r="P243" s="55"/>
      <c r="Q243" s="243"/>
      <c r="R243" s="244"/>
      <c r="S243" s="244"/>
      <c r="T243" s="244"/>
      <c r="U243" s="504"/>
      <c r="V243" s="56"/>
      <c r="W243" s="56"/>
      <c r="X243" s="56"/>
      <c r="Y243" s="57"/>
      <c r="Z243" s="57"/>
      <c r="AA243" s="57"/>
      <c r="AB243" s="57"/>
      <c r="AC243" s="57"/>
      <c r="AD243" s="243"/>
      <c r="AE243" s="244"/>
      <c r="AF243" s="244"/>
      <c r="AG243" s="244"/>
      <c r="AH243" s="514"/>
      <c r="AI243" s="58"/>
      <c r="AJ243" s="58"/>
      <c r="AK243" s="58"/>
      <c r="AL243" s="47"/>
      <c r="AM243" s="47"/>
      <c r="AN243" s="47"/>
      <c r="AO243" s="47"/>
      <c r="AP243" s="47"/>
      <c r="AQ243" s="243"/>
      <c r="AR243" s="244"/>
      <c r="AS243" s="244"/>
      <c r="AT243" s="244"/>
      <c r="AU243" s="521"/>
      <c r="AV243" s="239"/>
      <c r="AW243" s="239"/>
      <c r="AX243" s="239"/>
      <c r="AY243" s="50"/>
      <c r="AZ243" s="50"/>
      <c r="BA243" s="50"/>
      <c r="BB243" s="50"/>
      <c r="BC243" s="50"/>
      <c r="BD243" s="243"/>
      <c r="BE243" s="244"/>
      <c r="BF243" s="244"/>
      <c r="BG243" s="246"/>
      <c r="BH243" s="529"/>
    </row>
    <row r="244" spans="1:60" s="52" customFormat="1">
      <c r="A244" s="63"/>
      <c r="B244" s="469"/>
      <c r="C244" s="469"/>
      <c r="D244" s="454"/>
      <c r="E244" s="454"/>
      <c r="F244" s="53"/>
      <c r="G244" s="53"/>
      <c r="H244" s="495"/>
      <c r="I244" s="54"/>
      <c r="J244" s="54"/>
      <c r="K244" s="54"/>
      <c r="L244" s="55"/>
      <c r="M244" s="55"/>
      <c r="N244" s="55"/>
      <c r="O244" s="55"/>
      <c r="P244" s="55"/>
      <c r="Q244" s="243"/>
      <c r="R244" s="244"/>
      <c r="S244" s="244"/>
      <c r="T244" s="244"/>
      <c r="U244" s="504"/>
      <c r="V244" s="56"/>
      <c r="W244" s="56"/>
      <c r="X244" s="56"/>
      <c r="Y244" s="57"/>
      <c r="Z244" s="57"/>
      <c r="AA244" s="57"/>
      <c r="AB244" s="57"/>
      <c r="AC244" s="57"/>
      <c r="AD244" s="243"/>
      <c r="AE244" s="244"/>
      <c r="AF244" s="244"/>
      <c r="AG244" s="244"/>
      <c r="AH244" s="514"/>
      <c r="AI244" s="58"/>
      <c r="AJ244" s="58"/>
      <c r="AK244" s="58"/>
      <c r="AL244" s="47"/>
      <c r="AM244" s="47"/>
      <c r="AN244" s="47"/>
      <c r="AO244" s="47"/>
      <c r="AP244" s="47"/>
      <c r="AQ244" s="243"/>
      <c r="AR244" s="244"/>
      <c r="AS244" s="244"/>
      <c r="AT244" s="244"/>
      <c r="AU244" s="521"/>
      <c r="AV244" s="239"/>
      <c r="AW244" s="239"/>
      <c r="AX244" s="239"/>
      <c r="AY244" s="50"/>
      <c r="AZ244" s="50"/>
      <c r="BA244" s="50"/>
      <c r="BB244" s="50"/>
      <c r="BC244" s="50"/>
      <c r="BD244" s="243"/>
      <c r="BE244" s="244"/>
      <c r="BF244" s="244"/>
      <c r="BG244" s="246"/>
      <c r="BH244" s="529"/>
    </row>
    <row r="245" spans="1:60" s="52" customFormat="1">
      <c r="A245" s="63"/>
      <c r="B245" s="469"/>
      <c r="C245" s="469"/>
      <c r="D245" s="454"/>
      <c r="E245" s="454"/>
      <c r="F245" s="53"/>
      <c r="G245" s="53"/>
      <c r="H245" s="495"/>
      <c r="I245" s="54"/>
      <c r="J245" s="54"/>
      <c r="K245" s="54"/>
      <c r="L245" s="55"/>
      <c r="M245" s="55"/>
      <c r="N245" s="55"/>
      <c r="O245" s="55"/>
      <c r="P245" s="55"/>
      <c r="Q245" s="243"/>
      <c r="R245" s="244"/>
      <c r="S245" s="244"/>
      <c r="T245" s="244"/>
      <c r="U245" s="504"/>
      <c r="V245" s="56"/>
      <c r="W245" s="56"/>
      <c r="X245" s="56"/>
      <c r="Y245" s="57"/>
      <c r="Z245" s="57"/>
      <c r="AA245" s="57"/>
      <c r="AB245" s="57"/>
      <c r="AC245" s="57"/>
      <c r="AD245" s="243"/>
      <c r="AE245" s="244"/>
      <c r="AF245" s="244"/>
      <c r="AG245" s="244"/>
      <c r="AH245" s="514"/>
      <c r="AI245" s="58"/>
      <c r="AJ245" s="58"/>
      <c r="AK245" s="58"/>
      <c r="AL245" s="47"/>
      <c r="AM245" s="47"/>
      <c r="AN245" s="47"/>
      <c r="AO245" s="47"/>
      <c r="AP245" s="47"/>
      <c r="AQ245" s="243"/>
      <c r="AR245" s="244"/>
      <c r="AS245" s="244"/>
      <c r="AT245" s="244"/>
      <c r="AU245" s="521"/>
      <c r="AV245" s="239"/>
      <c r="AW245" s="239"/>
      <c r="AX245" s="239"/>
      <c r="AY245" s="50"/>
      <c r="AZ245" s="50"/>
      <c r="BA245" s="50"/>
      <c r="BB245" s="50"/>
      <c r="BC245" s="50"/>
      <c r="BD245" s="243"/>
      <c r="BE245" s="244"/>
      <c r="BF245" s="244"/>
      <c r="BG245" s="246"/>
      <c r="BH245" s="529"/>
    </row>
    <row r="246" spans="1:60" s="52" customFormat="1">
      <c r="A246" s="63"/>
      <c r="B246" s="469"/>
      <c r="C246" s="469"/>
      <c r="D246" s="454"/>
      <c r="E246" s="454"/>
      <c r="F246" s="53"/>
      <c r="G246" s="53"/>
      <c r="H246" s="495"/>
      <c r="I246" s="54"/>
      <c r="J246" s="54"/>
      <c r="K246" s="54"/>
      <c r="L246" s="55"/>
      <c r="M246" s="55"/>
      <c r="N246" s="55"/>
      <c r="O246" s="55"/>
      <c r="P246" s="55"/>
      <c r="Q246" s="243"/>
      <c r="R246" s="244"/>
      <c r="S246" s="244"/>
      <c r="T246" s="244"/>
      <c r="U246" s="504"/>
      <c r="V246" s="56"/>
      <c r="W246" s="56"/>
      <c r="X246" s="56"/>
      <c r="Y246" s="57"/>
      <c r="Z246" s="57"/>
      <c r="AA246" s="57"/>
      <c r="AB246" s="57"/>
      <c r="AC246" s="57"/>
      <c r="AD246" s="243"/>
      <c r="AE246" s="244"/>
      <c r="AF246" s="244"/>
      <c r="AG246" s="244"/>
      <c r="AH246" s="514"/>
      <c r="AI246" s="58"/>
      <c r="AJ246" s="58"/>
      <c r="AK246" s="58"/>
      <c r="AL246" s="47"/>
      <c r="AM246" s="47"/>
      <c r="AN246" s="47"/>
      <c r="AO246" s="47"/>
      <c r="AP246" s="47"/>
      <c r="AQ246" s="243"/>
      <c r="AR246" s="244"/>
      <c r="AS246" s="244"/>
      <c r="AT246" s="244"/>
      <c r="AU246" s="521"/>
      <c r="AV246" s="239"/>
      <c r="AW246" s="239"/>
      <c r="AX246" s="239"/>
      <c r="AY246" s="50"/>
      <c r="AZ246" s="50"/>
      <c r="BA246" s="50"/>
      <c r="BB246" s="50"/>
      <c r="BC246" s="50"/>
      <c r="BD246" s="243"/>
      <c r="BE246" s="244"/>
      <c r="BF246" s="244"/>
      <c r="BG246" s="246"/>
      <c r="BH246" s="529"/>
    </row>
    <row r="247" spans="1:60" s="52" customFormat="1">
      <c r="A247" s="63"/>
      <c r="B247" s="469"/>
      <c r="C247" s="469"/>
      <c r="D247" s="454"/>
      <c r="E247" s="454"/>
      <c r="F247" s="53"/>
      <c r="G247" s="53"/>
      <c r="H247" s="495"/>
      <c r="I247" s="54"/>
      <c r="J247" s="54"/>
      <c r="K247" s="54"/>
      <c r="L247" s="55"/>
      <c r="M247" s="55"/>
      <c r="N247" s="55"/>
      <c r="O247" s="55"/>
      <c r="P247" s="55"/>
      <c r="Q247" s="243"/>
      <c r="R247" s="244"/>
      <c r="S247" s="244"/>
      <c r="T247" s="244"/>
      <c r="U247" s="504"/>
      <c r="V247" s="56"/>
      <c r="W247" s="56"/>
      <c r="X247" s="56"/>
      <c r="Y247" s="57"/>
      <c r="Z247" s="57"/>
      <c r="AA247" s="57"/>
      <c r="AB247" s="57"/>
      <c r="AC247" s="57"/>
      <c r="AD247" s="243"/>
      <c r="AE247" s="244"/>
      <c r="AF247" s="244"/>
      <c r="AG247" s="244"/>
      <c r="AH247" s="514"/>
      <c r="AI247" s="58"/>
      <c r="AJ247" s="58"/>
      <c r="AK247" s="58"/>
      <c r="AL247" s="47"/>
      <c r="AM247" s="47"/>
      <c r="AN247" s="47"/>
      <c r="AO247" s="47"/>
      <c r="AP247" s="47"/>
      <c r="AQ247" s="243"/>
      <c r="AR247" s="244"/>
      <c r="AS247" s="244"/>
      <c r="AT247" s="244"/>
      <c r="AU247" s="521"/>
      <c r="AV247" s="239"/>
      <c r="AW247" s="239"/>
      <c r="AX247" s="239"/>
      <c r="AY247" s="50"/>
      <c r="AZ247" s="50"/>
      <c r="BA247" s="50"/>
      <c r="BB247" s="50"/>
      <c r="BC247" s="50"/>
      <c r="BD247" s="243"/>
      <c r="BE247" s="244"/>
      <c r="BF247" s="244"/>
      <c r="BG247" s="246"/>
      <c r="BH247" s="529"/>
    </row>
    <row r="248" spans="1:60" s="52" customFormat="1">
      <c r="A248" s="63"/>
      <c r="B248" s="469"/>
      <c r="C248" s="469"/>
      <c r="D248" s="454"/>
      <c r="E248" s="454"/>
      <c r="F248" s="53"/>
      <c r="G248" s="53"/>
      <c r="H248" s="495"/>
      <c r="I248" s="54"/>
      <c r="J248" s="54"/>
      <c r="K248" s="54"/>
      <c r="L248" s="55"/>
      <c r="M248" s="55"/>
      <c r="N248" s="55"/>
      <c r="O248" s="55"/>
      <c r="P248" s="55"/>
      <c r="Q248" s="243"/>
      <c r="R248" s="244"/>
      <c r="S248" s="244"/>
      <c r="T248" s="244"/>
      <c r="U248" s="504"/>
      <c r="V248" s="56"/>
      <c r="W248" s="56"/>
      <c r="X248" s="56"/>
      <c r="Y248" s="57"/>
      <c r="Z248" s="57"/>
      <c r="AA248" s="57"/>
      <c r="AB248" s="57"/>
      <c r="AC248" s="57"/>
      <c r="AD248" s="243"/>
      <c r="AE248" s="244"/>
      <c r="AF248" s="244"/>
      <c r="AG248" s="244"/>
      <c r="AH248" s="514"/>
      <c r="AI248" s="58"/>
      <c r="AJ248" s="58"/>
      <c r="AK248" s="58"/>
      <c r="AL248" s="47"/>
      <c r="AM248" s="47"/>
      <c r="AN248" s="47"/>
      <c r="AO248" s="47"/>
      <c r="AP248" s="47"/>
      <c r="AQ248" s="243"/>
      <c r="AR248" s="244"/>
      <c r="AS248" s="244"/>
      <c r="AT248" s="244"/>
      <c r="AU248" s="521"/>
      <c r="AV248" s="239"/>
      <c r="AW248" s="239"/>
      <c r="AX248" s="239"/>
      <c r="AY248" s="50"/>
      <c r="AZ248" s="50"/>
      <c r="BA248" s="50"/>
      <c r="BB248" s="50"/>
      <c r="BC248" s="50"/>
      <c r="BD248" s="243"/>
      <c r="BE248" s="244"/>
      <c r="BF248" s="244"/>
      <c r="BG248" s="246"/>
      <c r="BH248" s="529"/>
    </row>
    <row r="249" spans="1:60" s="52" customFormat="1">
      <c r="A249" s="63"/>
      <c r="B249" s="469"/>
      <c r="C249" s="469"/>
      <c r="D249" s="454"/>
      <c r="E249" s="454"/>
      <c r="F249" s="53"/>
      <c r="G249" s="53"/>
      <c r="H249" s="495"/>
      <c r="I249" s="54"/>
      <c r="J249" s="54"/>
      <c r="K249" s="54"/>
      <c r="L249" s="55"/>
      <c r="M249" s="55"/>
      <c r="N249" s="55"/>
      <c r="O249" s="55"/>
      <c r="P249" s="55"/>
      <c r="Q249" s="243"/>
      <c r="R249" s="244"/>
      <c r="S249" s="244"/>
      <c r="T249" s="244"/>
      <c r="U249" s="504"/>
      <c r="V249" s="56"/>
      <c r="W249" s="56"/>
      <c r="X249" s="56"/>
      <c r="Y249" s="57"/>
      <c r="Z249" s="57"/>
      <c r="AA249" s="57"/>
      <c r="AB249" s="57"/>
      <c r="AC249" s="57"/>
      <c r="AD249" s="243"/>
      <c r="AE249" s="244"/>
      <c r="AF249" s="244"/>
      <c r="AG249" s="244"/>
      <c r="AH249" s="514"/>
      <c r="AI249" s="58"/>
      <c r="AJ249" s="58"/>
      <c r="AK249" s="58"/>
      <c r="AL249" s="47"/>
      <c r="AM249" s="47"/>
      <c r="AN249" s="47"/>
      <c r="AO249" s="47"/>
      <c r="AP249" s="47"/>
      <c r="AQ249" s="243"/>
      <c r="AR249" s="244"/>
      <c r="AS249" s="244"/>
      <c r="AT249" s="244"/>
      <c r="AU249" s="521"/>
      <c r="AV249" s="239"/>
      <c r="AW249" s="239"/>
      <c r="AX249" s="239"/>
      <c r="AY249" s="50"/>
      <c r="AZ249" s="50"/>
      <c r="BA249" s="50"/>
      <c r="BB249" s="50"/>
      <c r="BC249" s="50"/>
      <c r="BD249" s="243"/>
      <c r="BE249" s="244"/>
      <c r="BF249" s="244"/>
      <c r="BG249" s="246"/>
      <c r="BH249" s="529"/>
    </row>
    <row r="250" spans="1:60" s="52" customFormat="1">
      <c r="A250" s="63"/>
      <c r="B250" s="469"/>
      <c r="C250" s="469"/>
      <c r="D250" s="454"/>
      <c r="E250" s="454"/>
      <c r="F250" s="53"/>
      <c r="G250" s="53"/>
      <c r="H250" s="495"/>
      <c r="I250" s="54"/>
      <c r="J250" s="54"/>
      <c r="K250" s="54"/>
      <c r="L250" s="55"/>
      <c r="M250" s="55"/>
      <c r="N250" s="55"/>
      <c r="O250" s="55"/>
      <c r="P250" s="55"/>
      <c r="Q250" s="243"/>
      <c r="R250" s="244"/>
      <c r="S250" s="244"/>
      <c r="T250" s="244"/>
      <c r="U250" s="504"/>
      <c r="V250" s="56"/>
      <c r="W250" s="56"/>
      <c r="X250" s="56"/>
      <c r="Y250" s="57"/>
      <c r="Z250" s="57"/>
      <c r="AA250" s="57"/>
      <c r="AB250" s="57"/>
      <c r="AC250" s="57"/>
      <c r="AD250" s="243"/>
      <c r="AE250" s="244"/>
      <c r="AF250" s="244"/>
      <c r="AG250" s="244"/>
      <c r="AH250" s="514"/>
      <c r="AI250" s="58"/>
      <c r="AJ250" s="58"/>
      <c r="AK250" s="58"/>
      <c r="AL250" s="47"/>
      <c r="AM250" s="47"/>
      <c r="AN250" s="47"/>
      <c r="AO250" s="47"/>
      <c r="AP250" s="47"/>
      <c r="AQ250" s="243"/>
      <c r="AR250" s="244"/>
      <c r="AS250" s="244"/>
      <c r="AT250" s="244"/>
      <c r="AU250" s="521"/>
      <c r="AV250" s="239"/>
      <c r="AW250" s="239"/>
      <c r="AX250" s="239"/>
      <c r="AY250" s="50"/>
      <c r="AZ250" s="50"/>
      <c r="BA250" s="50"/>
      <c r="BB250" s="50"/>
      <c r="BC250" s="50"/>
      <c r="BD250" s="243"/>
      <c r="BE250" s="244"/>
      <c r="BF250" s="244"/>
      <c r="BG250" s="246"/>
      <c r="BH250" s="529"/>
    </row>
    <row r="251" spans="1:60" s="52" customFormat="1">
      <c r="A251" s="63"/>
      <c r="B251" s="469"/>
      <c r="C251" s="469"/>
      <c r="D251" s="454"/>
      <c r="E251" s="454"/>
      <c r="F251" s="53"/>
      <c r="G251" s="53"/>
      <c r="H251" s="495"/>
      <c r="I251" s="54"/>
      <c r="J251" s="54"/>
      <c r="K251" s="54"/>
      <c r="L251" s="55"/>
      <c r="M251" s="55"/>
      <c r="N251" s="55"/>
      <c r="O251" s="55"/>
      <c r="P251" s="55"/>
      <c r="Q251" s="243"/>
      <c r="R251" s="244"/>
      <c r="S251" s="244"/>
      <c r="T251" s="244"/>
      <c r="U251" s="504"/>
      <c r="V251" s="56"/>
      <c r="W251" s="56"/>
      <c r="X251" s="56"/>
      <c r="Y251" s="57"/>
      <c r="Z251" s="57"/>
      <c r="AA251" s="57"/>
      <c r="AB251" s="57"/>
      <c r="AC251" s="57"/>
      <c r="AD251" s="243"/>
      <c r="AE251" s="244"/>
      <c r="AF251" s="244"/>
      <c r="AG251" s="244"/>
      <c r="AH251" s="514"/>
      <c r="AI251" s="58"/>
      <c r="AJ251" s="58"/>
      <c r="AK251" s="58"/>
      <c r="AL251" s="47"/>
      <c r="AM251" s="47"/>
      <c r="AN251" s="47"/>
      <c r="AO251" s="47"/>
      <c r="AP251" s="47"/>
      <c r="AQ251" s="243"/>
      <c r="AR251" s="244"/>
      <c r="AS251" s="244"/>
      <c r="AT251" s="244"/>
      <c r="AU251" s="521"/>
      <c r="AV251" s="239"/>
      <c r="AW251" s="239"/>
      <c r="AX251" s="239"/>
      <c r="AY251" s="50"/>
      <c r="AZ251" s="50"/>
      <c r="BA251" s="50"/>
      <c r="BB251" s="50"/>
      <c r="BC251" s="50"/>
      <c r="BD251" s="243"/>
      <c r="BE251" s="244"/>
      <c r="BF251" s="244"/>
      <c r="BG251" s="246"/>
      <c r="BH251" s="529"/>
    </row>
    <row r="252" spans="1:60" s="52" customFormat="1">
      <c r="A252" s="63"/>
      <c r="B252" s="469"/>
      <c r="C252" s="469"/>
      <c r="D252" s="454"/>
      <c r="E252" s="454"/>
      <c r="F252" s="53"/>
      <c r="G252" s="53"/>
      <c r="H252" s="495"/>
      <c r="I252" s="54"/>
      <c r="J252" s="54"/>
      <c r="K252" s="54"/>
      <c r="L252" s="55"/>
      <c r="M252" s="55"/>
      <c r="N252" s="55"/>
      <c r="O252" s="55"/>
      <c r="P252" s="55"/>
      <c r="Q252" s="243"/>
      <c r="R252" s="244"/>
      <c r="S252" s="244"/>
      <c r="T252" s="244"/>
      <c r="U252" s="504"/>
      <c r="V252" s="56"/>
      <c r="W252" s="56"/>
      <c r="X252" s="56"/>
      <c r="Y252" s="57"/>
      <c r="Z252" s="57"/>
      <c r="AA252" s="57"/>
      <c r="AB252" s="57"/>
      <c r="AC252" s="57"/>
      <c r="AD252" s="243"/>
      <c r="AE252" s="244"/>
      <c r="AF252" s="244"/>
      <c r="AG252" s="244"/>
      <c r="AH252" s="514"/>
      <c r="AI252" s="58"/>
      <c r="AJ252" s="58"/>
      <c r="AK252" s="58"/>
      <c r="AL252" s="47"/>
      <c r="AM252" s="47"/>
      <c r="AN252" s="47"/>
      <c r="AO252" s="47"/>
      <c r="AP252" s="47"/>
      <c r="AQ252" s="243"/>
      <c r="AR252" s="244"/>
      <c r="AS252" s="244"/>
      <c r="AT252" s="244"/>
      <c r="AU252" s="521"/>
      <c r="AV252" s="239"/>
      <c r="AW252" s="239"/>
      <c r="AX252" s="239"/>
      <c r="AY252" s="50"/>
      <c r="AZ252" s="50"/>
      <c r="BA252" s="50"/>
      <c r="BB252" s="50"/>
      <c r="BC252" s="50"/>
      <c r="BD252" s="243"/>
      <c r="BE252" s="244"/>
      <c r="BF252" s="244"/>
      <c r="BG252" s="246"/>
      <c r="BH252" s="529"/>
    </row>
    <row r="253" spans="1:60" s="52" customFormat="1">
      <c r="A253" s="63"/>
      <c r="B253" s="469"/>
      <c r="C253" s="469"/>
      <c r="D253" s="454"/>
      <c r="E253" s="454"/>
      <c r="F253" s="53"/>
      <c r="G253" s="53"/>
      <c r="H253" s="495"/>
      <c r="I253" s="54"/>
      <c r="J253" s="54"/>
      <c r="K253" s="54"/>
      <c r="L253" s="55"/>
      <c r="M253" s="55"/>
      <c r="N253" s="55"/>
      <c r="O253" s="55"/>
      <c r="P253" s="55"/>
      <c r="Q253" s="243"/>
      <c r="R253" s="244"/>
      <c r="S253" s="244"/>
      <c r="T253" s="244"/>
      <c r="U253" s="504"/>
      <c r="V253" s="56"/>
      <c r="W253" s="56"/>
      <c r="X253" s="56"/>
      <c r="Y253" s="57"/>
      <c r="Z253" s="57"/>
      <c r="AA253" s="57"/>
      <c r="AB253" s="57"/>
      <c r="AC253" s="57"/>
      <c r="AD253" s="243"/>
      <c r="AE253" s="244"/>
      <c r="AF253" s="244"/>
      <c r="AG253" s="244"/>
      <c r="AH253" s="514"/>
      <c r="AI253" s="58"/>
      <c r="AJ253" s="58"/>
      <c r="AK253" s="58"/>
      <c r="AL253" s="47"/>
      <c r="AM253" s="47"/>
      <c r="AN253" s="47"/>
      <c r="AO253" s="47"/>
      <c r="AP253" s="47"/>
      <c r="AQ253" s="243"/>
      <c r="AR253" s="244"/>
      <c r="AS253" s="244"/>
      <c r="AT253" s="244"/>
      <c r="AU253" s="521"/>
      <c r="AV253" s="239"/>
      <c r="AW253" s="239"/>
      <c r="AX253" s="239"/>
      <c r="AY253" s="50"/>
      <c r="AZ253" s="50"/>
      <c r="BA253" s="50"/>
      <c r="BB253" s="50"/>
      <c r="BC253" s="50"/>
      <c r="BD253" s="243"/>
      <c r="BE253" s="244"/>
      <c r="BF253" s="244"/>
      <c r="BG253" s="246"/>
      <c r="BH253" s="529"/>
    </row>
    <row r="254" spans="1:60" s="52" customFormat="1">
      <c r="A254" s="63"/>
      <c r="B254" s="469"/>
      <c r="C254" s="469"/>
      <c r="D254" s="454"/>
      <c r="E254" s="454"/>
      <c r="F254" s="53"/>
      <c r="G254" s="53"/>
      <c r="H254" s="495"/>
      <c r="I254" s="54"/>
      <c r="J254" s="54"/>
      <c r="K254" s="54"/>
      <c r="L254" s="55"/>
      <c r="M254" s="55"/>
      <c r="N254" s="55"/>
      <c r="O254" s="55"/>
      <c r="P254" s="55"/>
      <c r="Q254" s="243"/>
      <c r="R254" s="244"/>
      <c r="S254" s="244"/>
      <c r="T254" s="244"/>
      <c r="U254" s="504"/>
      <c r="V254" s="56"/>
      <c r="W254" s="56"/>
      <c r="X254" s="56"/>
      <c r="Y254" s="57"/>
      <c r="Z254" s="57"/>
      <c r="AA254" s="57"/>
      <c r="AB254" s="57"/>
      <c r="AC254" s="57"/>
      <c r="AD254" s="243"/>
      <c r="AE254" s="244"/>
      <c r="AF254" s="244"/>
      <c r="AG254" s="244"/>
      <c r="AH254" s="514"/>
      <c r="AI254" s="58"/>
      <c r="AJ254" s="58"/>
      <c r="AK254" s="58"/>
      <c r="AL254" s="47"/>
      <c r="AM254" s="47"/>
      <c r="AN254" s="47"/>
      <c r="AO254" s="47"/>
      <c r="AP254" s="47"/>
      <c r="AQ254" s="243"/>
      <c r="AR254" s="244"/>
      <c r="AS254" s="244"/>
      <c r="AT254" s="244"/>
      <c r="AU254" s="521"/>
      <c r="AV254" s="239"/>
      <c r="AW254" s="239"/>
      <c r="AX254" s="239"/>
      <c r="AY254" s="50"/>
      <c r="AZ254" s="50"/>
      <c r="BA254" s="50"/>
      <c r="BB254" s="50"/>
      <c r="BC254" s="50"/>
      <c r="BD254" s="243"/>
      <c r="BE254" s="244"/>
      <c r="BF254" s="244"/>
      <c r="BG254" s="246"/>
      <c r="BH254" s="529"/>
    </row>
    <row r="255" spans="1:60" s="52" customFormat="1">
      <c r="A255" s="63"/>
      <c r="B255" s="469"/>
      <c r="C255" s="469"/>
      <c r="D255" s="454"/>
      <c r="E255" s="454"/>
      <c r="F255" s="53"/>
      <c r="G255" s="53"/>
      <c r="H255" s="495"/>
      <c r="I255" s="54"/>
      <c r="J255" s="54"/>
      <c r="K255" s="54"/>
      <c r="L255" s="55"/>
      <c r="M255" s="55"/>
      <c r="N255" s="55"/>
      <c r="O255" s="55"/>
      <c r="P255" s="55"/>
      <c r="Q255" s="243"/>
      <c r="R255" s="244"/>
      <c r="S255" s="244"/>
      <c r="T255" s="244"/>
      <c r="U255" s="504"/>
      <c r="V255" s="56"/>
      <c r="W255" s="56"/>
      <c r="X255" s="56"/>
      <c r="Y255" s="57"/>
      <c r="Z255" s="57"/>
      <c r="AA255" s="57"/>
      <c r="AB255" s="57"/>
      <c r="AC255" s="57"/>
      <c r="AD255" s="243"/>
      <c r="AE255" s="244"/>
      <c r="AF255" s="244"/>
      <c r="AG255" s="244"/>
      <c r="AH255" s="514"/>
      <c r="AI255" s="58"/>
      <c r="AJ255" s="58"/>
      <c r="AK255" s="58"/>
      <c r="AL255" s="47"/>
      <c r="AM255" s="47"/>
      <c r="AN255" s="47"/>
      <c r="AO255" s="47"/>
      <c r="AP255" s="47"/>
      <c r="AQ255" s="243"/>
      <c r="AR255" s="244"/>
      <c r="AS255" s="244"/>
      <c r="AT255" s="244"/>
      <c r="AU255" s="521"/>
      <c r="AV255" s="239"/>
      <c r="AW255" s="239"/>
      <c r="AX255" s="239"/>
      <c r="AY255" s="50"/>
      <c r="AZ255" s="50"/>
      <c r="BA255" s="50"/>
      <c r="BB255" s="50"/>
      <c r="BC255" s="50"/>
      <c r="BD255" s="243"/>
      <c r="BE255" s="244"/>
      <c r="BF255" s="244"/>
      <c r="BG255" s="246"/>
      <c r="BH255" s="529"/>
    </row>
    <row r="256" spans="1:60" s="52" customFormat="1">
      <c r="A256" s="63"/>
      <c r="B256" s="469"/>
      <c r="C256" s="469"/>
      <c r="D256" s="454"/>
      <c r="E256" s="454"/>
      <c r="F256" s="53"/>
      <c r="G256" s="53"/>
      <c r="H256" s="495"/>
      <c r="I256" s="54"/>
      <c r="J256" s="54"/>
      <c r="K256" s="54"/>
      <c r="L256" s="55"/>
      <c r="M256" s="55"/>
      <c r="N256" s="55"/>
      <c r="O256" s="55"/>
      <c r="P256" s="55"/>
      <c r="Q256" s="243"/>
      <c r="R256" s="244"/>
      <c r="S256" s="244"/>
      <c r="T256" s="244"/>
      <c r="U256" s="504"/>
      <c r="V256" s="56"/>
      <c r="W256" s="56"/>
      <c r="X256" s="56"/>
      <c r="Y256" s="57"/>
      <c r="Z256" s="57"/>
      <c r="AA256" s="57"/>
      <c r="AB256" s="57"/>
      <c r="AC256" s="57"/>
      <c r="AD256" s="243"/>
      <c r="AE256" s="244"/>
      <c r="AF256" s="244"/>
      <c r="AG256" s="244"/>
      <c r="AH256" s="514"/>
      <c r="AI256" s="58"/>
      <c r="AJ256" s="58"/>
      <c r="AK256" s="58"/>
      <c r="AL256" s="47"/>
      <c r="AM256" s="47"/>
      <c r="AN256" s="47"/>
      <c r="AO256" s="47"/>
      <c r="AP256" s="47"/>
      <c r="AQ256" s="243"/>
      <c r="AR256" s="244"/>
      <c r="AS256" s="244"/>
      <c r="AT256" s="244"/>
      <c r="AU256" s="521"/>
      <c r="AV256" s="239"/>
      <c r="AW256" s="239"/>
      <c r="AX256" s="239"/>
      <c r="AY256" s="50"/>
      <c r="AZ256" s="50"/>
      <c r="BA256" s="50"/>
      <c r="BB256" s="50"/>
      <c r="BC256" s="50"/>
      <c r="BD256" s="243"/>
      <c r="BE256" s="244"/>
      <c r="BF256" s="244"/>
      <c r="BG256" s="246"/>
      <c r="BH256" s="529"/>
    </row>
    <row r="257" spans="1:60" s="52" customFormat="1">
      <c r="A257" s="63"/>
      <c r="B257" s="469"/>
      <c r="C257" s="469"/>
      <c r="D257" s="454"/>
      <c r="E257" s="454"/>
      <c r="F257" s="53"/>
      <c r="G257" s="53"/>
      <c r="H257" s="495"/>
      <c r="I257" s="54"/>
      <c r="J257" s="54"/>
      <c r="K257" s="54"/>
      <c r="L257" s="55"/>
      <c r="M257" s="55"/>
      <c r="N257" s="55"/>
      <c r="O257" s="55"/>
      <c r="P257" s="55"/>
      <c r="Q257" s="243"/>
      <c r="R257" s="244"/>
      <c r="S257" s="244"/>
      <c r="T257" s="244"/>
      <c r="U257" s="504"/>
      <c r="V257" s="56"/>
      <c r="W257" s="56"/>
      <c r="X257" s="56"/>
      <c r="Y257" s="57"/>
      <c r="Z257" s="57"/>
      <c r="AA257" s="57"/>
      <c r="AB257" s="57"/>
      <c r="AC257" s="57"/>
      <c r="AD257" s="243"/>
      <c r="AE257" s="244"/>
      <c r="AF257" s="244"/>
      <c r="AG257" s="244"/>
      <c r="AH257" s="514"/>
      <c r="AI257" s="58"/>
      <c r="AJ257" s="58"/>
      <c r="AK257" s="58"/>
      <c r="AL257" s="47"/>
      <c r="AM257" s="47"/>
      <c r="AN257" s="47"/>
      <c r="AO257" s="47"/>
      <c r="AP257" s="47"/>
      <c r="AQ257" s="243"/>
      <c r="AR257" s="244"/>
      <c r="AS257" s="244"/>
      <c r="AT257" s="244"/>
      <c r="AU257" s="521"/>
      <c r="AV257" s="239"/>
      <c r="AW257" s="239"/>
      <c r="AX257" s="239"/>
      <c r="AY257" s="50"/>
      <c r="AZ257" s="50"/>
      <c r="BA257" s="50"/>
      <c r="BB257" s="50"/>
      <c r="BC257" s="50"/>
      <c r="BD257" s="243"/>
      <c r="BE257" s="244"/>
      <c r="BF257" s="244"/>
      <c r="BG257" s="246"/>
      <c r="BH257" s="529"/>
    </row>
    <row r="258" spans="1:60" s="52" customFormat="1">
      <c r="A258" s="63"/>
      <c r="B258" s="469"/>
      <c r="C258" s="469"/>
      <c r="D258" s="454"/>
      <c r="E258" s="454"/>
      <c r="F258" s="53"/>
      <c r="G258" s="53"/>
      <c r="H258" s="495"/>
      <c r="I258" s="54"/>
      <c r="J258" s="54"/>
      <c r="K258" s="54"/>
      <c r="L258" s="55"/>
      <c r="M258" s="55"/>
      <c r="N258" s="55"/>
      <c r="O258" s="55"/>
      <c r="P258" s="55"/>
      <c r="Q258" s="243"/>
      <c r="R258" s="244"/>
      <c r="S258" s="244"/>
      <c r="T258" s="244"/>
      <c r="U258" s="504"/>
      <c r="V258" s="56"/>
      <c r="W258" s="56"/>
      <c r="X258" s="56"/>
      <c r="Y258" s="57"/>
      <c r="Z258" s="57"/>
      <c r="AA258" s="57"/>
      <c r="AB258" s="57"/>
      <c r="AC258" s="57"/>
      <c r="AD258" s="243"/>
      <c r="AE258" s="244"/>
      <c r="AF258" s="244"/>
      <c r="AG258" s="244"/>
      <c r="AH258" s="514"/>
      <c r="AI258" s="58"/>
      <c r="AJ258" s="58"/>
      <c r="AK258" s="58"/>
      <c r="AL258" s="47"/>
      <c r="AM258" s="47"/>
      <c r="AN258" s="47"/>
      <c r="AO258" s="47"/>
      <c r="AP258" s="47"/>
      <c r="AQ258" s="243"/>
      <c r="AR258" s="244"/>
      <c r="AS258" s="244"/>
      <c r="AT258" s="244"/>
      <c r="AU258" s="521"/>
      <c r="AV258" s="239"/>
      <c r="AW258" s="239"/>
      <c r="AX258" s="239"/>
      <c r="AY258" s="50"/>
      <c r="AZ258" s="50"/>
      <c r="BA258" s="50"/>
      <c r="BB258" s="50"/>
      <c r="BC258" s="50"/>
      <c r="BD258" s="243"/>
      <c r="BE258" s="244"/>
      <c r="BF258" s="244"/>
      <c r="BG258" s="246"/>
      <c r="BH258" s="529"/>
    </row>
    <row r="259" spans="1:60" s="52" customFormat="1">
      <c r="A259" s="63"/>
      <c r="B259" s="469"/>
      <c r="C259" s="469"/>
      <c r="D259" s="454"/>
      <c r="E259" s="454"/>
      <c r="F259" s="53"/>
      <c r="G259" s="53"/>
      <c r="H259" s="495"/>
      <c r="I259" s="54"/>
      <c r="J259" s="54"/>
      <c r="K259" s="54"/>
      <c r="L259" s="55"/>
      <c r="M259" s="55"/>
      <c r="N259" s="55"/>
      <c r="O259" s="55"/>
      <c r="P259" s="55"/>
      <c r="Q259" s="243"/>
      <c r="R259" s="244"/>
      <c r="S259" s="244"/>
      <c r="T259" s="244"/>
      <c r="U259" s="504"/>
      <c r="V259" s="56"/>
      <c r="W259" s="56"/>
      <c r="X259" s="56"/>
      <c r="Y259" s="57"/>
      <c r="Z259" s="57"/>
      <c r="AA259" s="57"/>
      <c r="AB259" s="57"/>
      <c r="AC259" s="57"/>
      <c r="AD259" s="243"/>
      <c r="AE259" s="244"/>
      <c r="AF259" s="244"/>
      <c r="AG259" s="244"/>
      <c r="AH259" s="514"/>
      <c r="AI259" s="58"/>
      <c r="AJ259" s="58"/>
      <c r="AK259" s="58"/>
      <c r="AL259" s="47"/>
      <c r="AM259" s="47"/>
      <c r="AN259" s="47"/>
      <c r="AO259" s="47"/>
      <c r="AP259" s="47"/>
      <c r="AQ259" s="243"/>
      <c r="AR259" s="244"/>
      <c r="AS259" s="244"/>
      <c r="AT259" s="244"/>
      <c r="AU259" s="521"/>
      <c r="AV259" s="239"/>
      <c r="AW259" s="239"/>
      <c r="AX259" s="239"/>
      <c r="AY259" s="50"/>
      <c r="AZ259" s="50"/>
      <c r="BA259" s="50"/>
      <c r="BB259" s="50"/>
      <c r="BC259" s="50"/>
      <c r="BD259" s="243"/>
      <c r="BE259" s="244"/>
      <c r="BF259" s="244"/>
      <c r="BG259" s="246"/>
      <c r="BH259" s="529"/>
    </row>
    <row r="260" spans="1:60" s="52" customFormat="1">
      <c r="A260" s="63"/>
      <c r="B260" s="469"/>
      <c r="C260" s="469"/>
      <c r="D260" s="454"/>
      <c r="E260" s="454"/>
      <c r="F260" s="53"/>
      <c r="G260" s="53"/>
      <c r="H260" s="495"/>
      <c r="I260" s="54"/>
      <c r="J260" s="54"/>
      <c r="K260" s="54"/>
      <c r="L260" s="55"/>
      <c r="M260" s="55"/>
      <c r="N260" s="55"/>
      <c r="O260" s="55"/>
      <c r="P260" s="55"/>
      <c r="Q260" s="243"/>
      <c r="R260" s="244"/>
      <c r="S260" s="244"/>
      <c r="T260" s="244"/>
      <c r="U260" s="504"/>
      <c r="V260" s="56"/>
      <c r="W260" s="56"/>
      <c r="X260" s="56"/>
      <c r="Y260" s="57"/>
      <c r="Z260" s="57"/>
      <c r="AA260" s="57"/>
      <c r="AB260" s="57"/>
      <c r="AC260" s="57"/>
      <c r="AD260" s="243"/>
      <c r="AE260" s="244"/>
      <c r="AF260" s="244"/>
      <c r="AG260" s="244"/>
      <c r="AH260" s="514"/>
      <c r="AI260" s="58"/>
      <c r="AJ260" s="58"/>
      <c r="AK260" s="58"/>
      <c r="AL260" s="47"/>
      <c r="AM260" s="47"/>
      <c r="AN260" s="47"/>
      <c r="AO260" s="47"/>
      <c r="AP260" s="47"/>
      <c r="AQ260" s="243"/>
      <c r="AR260" s="244"/>
      <c r="AS260" s="244"/>
      <c r="AT260" s="244"/>
      <c r="AU260" s="521"/>
      <c r="AV260" s="239"/>
      <c r="AW260" s="239"/>
      <c r="AX260" s="239"/>
      <c r="AY260" s="50"/>
      <c r="AZ260" s="50"/>
      <c r="BA260" s="50"/>
      <c r="BB260" s="50"/>
      <c r="BC260" s="50"/>
      <c r="BD260" s="243"/>
      <c r="BE260" s="244"/>
      <c r="BF260" s="244"/>
      <c r="BG260" s="246"/>
      <c r="BH260" s="529"/>
    </row>
    <row r="261" spans="1:60" s="52" customFormat="1">
      <c r="A261" s="63"/>
      <c r="B261" s="469"/>
      <c r="C261" s="469"/>
      <c r="D261" s="454"/>
      <c r="E261" s="454"/>
      <c r="F261" s="53"/>
      <c r="G261" s="53"/>
      <c r="H261" s="495"/>
      <c r="I261" s="54"/>
      <c r="J261" s="54"/>
      <c r="K261" s="54"/>
      <c r="L261" s="55"/>
      <c r="M261" s="55"/>
      <c r="N261" s="55"/>
      <c r="O261" s="55"/>
      <c r="P261" s="55"/>
      <c r="Q261" s="243"/>
      <c r="R261" s="244"/>
      <c r="S261" s="244"/>
      <c r="T261" s="244"/>
      <c r="U261" s="504"/>
      <c r="V261" s="56"/>
      <c r="W261" s="56"/>
      <c r="X261" s="56"/>
      <c r="Y261" s="57"/>
      <c r="Z261" s="57"/>
      <c r="AA261" s="57"/>
      <c r="AB261" s="57"/>
      <c r="AC261" s="57"/>
      <c r="AD261" s="243"/>
      <c r="AE261" s="244"/>
      <c r="AF261" s="244"/>
      <c r="AG261" s="244"/>
      <c r="AH261" s="514"/>
      <c r="AI261" s="58"/>
      <c r="AJ261" s="58"/>
      <c r="AK261" s="58"/>
      <c r="AL261" s="47"/>
      <c r="AM261" s="47"/>
      <c r="AN261" s="47"/>
      <c r="AO261" s="47"/>
      <c r="AP261" s="47"/>
      <c r="AQ261" s="243"/>
      <c r="AR261" s="244"/>
      <c r="AS261" s="244"/>
      <c r="AT261" s="244"/>
      <c r="AU261" s="521"/>
      <c r="AV261" s="239"/>
      <c r="AW261" s="239"/>
      <c r="AX261" s="239"/>
      <c r="AY261" s="50"/>
      <c r="AZ261" s="50"/>
      <c r="BA261" s="50"/>
      <c r="BB261" s="50"/>
      <c r="BC261" s="50"/>
      <c r="BD261" s="243"/>
      <c r="BE261" s="244"/>
      <c r="BF261" s="244"/>
      <c r="BG261" s="246"/>
      <c r="BH261" s="529"/>
    </row>
    <row r="262" spans="1:60" s="52" customFormat="1">
      <c r="A262" s="63"/>
      <c r="B262" s="469"/>
      <c r="C262" s="469"/>
      <c r="D262" s="454"/>
      <c r="E262" s="454"/>
      <c r="F262" s="53"/>
      <c r="G262" s="53"/>
      <c r="H262" s="495"/>
      <c r="I262" s="54"/>
      <c r="J262" s="54"/>
      <c r="K262" s="54"/>
      <c r="L262" s="55"/>
      <c r="M262" s="55"/>
      <c r="N262" s="55"/>
      <c r="O262" s="55"/>
      <c r="P262" s="55"/>
      <c r="Q262" s="243"/>
      <c r="R262" s="244"/>
      <c r="S262" s="244"/>
      <c r="T262" s="244"/>
      <c r="U262" s="504"/>
      <c r="V262" s="56"/>
      <c r="W262" s="56"/>
      <c r="X262" s="56"/>
      <c r="Y262" s="57"/>
      <c r="Z262" s="57"/>
      <c r="AA262" s="57"/>
      <c r="AB262" s="57"/>
      <c r="AC262" s="57"/>
      <c r="AD262" s="243"/>
      <c r="AE262" s="244"/>
      <c r="AF262" s="244"/>
      <c r="AG262" s="244"/>
      <c r="AH262" s="514"/>
      <c r="AI262" s="58"/>
      <c r="AJ262" s="58"/>
      <c r="AK262" s="58"/>
      <c r="AL262" s="47"/>
      <c r="AM262" s="47"/>
      <c r="AN262" s="47"/>
      <c r="AO262" s="47"/>
      <c r="AP262" s="47"/>
      <c r="AQ262" s="243"/>
      <c r="AR262" s="244"/>
      <c r="AS262" s="244"/>
      <c r="AT262" s="244"/>
      <c r="AU262" s="521"/>
      <c r="AV262" s="239"/>
      <c r="AW262" s="239"/>
      <c r="AX262" s="239"/>
      <c r="AY262" s="50"/>
      <c r="AZ262" s="50"/>
      <c r="BA262" s="50"/>
      <c r="BB262" s="50"/>
      <c r="BC262" s="50"/>
      <c r="BD262" s="243"/>
      <c r="BE262" s="244"/>
      <c r="BF262" s="244"/>
      <c r="BG262" s="246"/>
      <c r="BH262" s="529"/>
    </row>
    <row r="263" spans="1:60" s="52" customFormat="1">
      <c r="A263" s="63"/>
      <c r="B263" s="469"/>
      <c r="C263" s="469"/>
      <c r="D263" s="454"/>
      <c r="E263" s="454"/>
      <c r="F263" s="53"/>
      <c r="G263" s="53"/>
      <c r="H263" s="495"/>
      <c r="I263" s="54"/>
      <c r="J263" s="54"/>
      <c r="K263" s="54"/>
      <c r="L263" s="55"/>
      <c r="M263" s="55"/>
      <c r="N263" s="55"/>
      <c r="O263" s="55"/>
      <c r="P263" s="55"/>
      <c r="Q263" s="243"/>
      <c r="R263" s="244"/>
      <c r="S263" s="244"/>
      <c r="T263" s="244"/>
      <c r="U263" s="504"/>
      <c r="V263" s="56"/>
      <c r="W263" s="56"/>
      <c r="X263" s="56"/>
      <c r="Y263" s="57"/>
      <c r="Z263" s="57"/>
      <c r="AA263" s="57"/>
      <c r="AB263" s="57"/>
      <c r="AC263" s="57"/>
      <c r="AD263" s="243"/>
      <c r="AE263" s="244"/>
      <c r="AF263" s="244"/>
      <c r="AG263" s="244"/>
      <c r="AH263" s="514"/>
      <c r="AI263" s="58"/>
      <c r="AJ263" s="58"/>
      <c r="AK263" s="58"/>
      <c r="AL263" s="47"/>
      <c r="AM263" s="47"/>
      <c r="AN263" s="47"/>
      <c r="AO263" s="47"/>
      <c r="AP263" s="47"/>
      <c r="AQ263" s="243"/>
      <c r="AR263" s="244"/>
      <c r="AS263" s="244"/>
      <c r="AT263" s="244"/>
      <c r="AU263" s="521"/>
      <c r="AV263" s="239"/>
      <c r="AW263" s="239"/>
      <c r="AX263" s="239"/>
      <c r="AY263" s="50"/>
      <c r="AZ263" s="50"/>
      <c r="BA263" s="50"/>
      <c r="BB263" s="50"/>
      <c r="BC263" s="50"/>
      <c r="BD263" s="243"/>
      <c r="BE263" s="244"/>
      <c r="BF263" s="244"/>
      <c r="BG263" s="246"/>
      <c r="BH263" s="529"/>
    </row>
    <row r="264" spans="1:60" s="52" customFormat="1">
      <c r="A264" s="63"/>
      <c r="B264" s="469"/>
      <c r="C264" s="469"/>
      <c r="D264" s="454"/>
      <c r="E264" s="454"/>
      <c r="F264" s="53"/>
      <c r="G264" s="53"/>
      <c r="H264" s="495"/>
      <c r="I264" s="54"/>
      <c r="J264" s="54"/>
      <c r="K264" s="54"/>
      <c r="L264" s="55"/>
      <c r="M264" s="55"/>
      <c r="N264" s="55"/>
      <c r="O264" s="55"/>
      <c r="P264" s="55"/>
      <c r="Q264" s="243"/>
      <c r="R264" s="244"/>
      <c r="S264" s="244"/>
      <c r="T264" s="244"/>
      <c r="U264" s="504"/>
      <c r="V264" s="56"/>
      <c r="W264" s="56"/>
      <c r="X264" s="56"/>
      <c r="Y264" s="57"/>
      <c r="Z264" s="57"/>
      <c r="AA264" s="57"/>
      <c r="AB264" s="57"/>
      <c r="AC264" s="57"/>
      <c r="AD264" s="243"/>
      <c r="AE264" s="244"/>
      <c r="AF264" s="244"/>
      <c r="AG264" s="244"/>
      <c r="AH264" s="514"/>
      <c r="AI264" s="58"/>
      <c r="AJ264" s="58"/>
      <c r="AK264" s="58"/>
      <c r="AL264" s="47"/>
      <c r="AM264" s="47"/>
      <c r="AN264" s="47"/>
      <c r="AO264" s="47"/>
      <c r="AP264" s="47"/>
      <c r="AQ264" s="243"/>
      <c r="AR264" s="244"/>
      <c r="AS264" s="244"/>
      <c r="AT264" s="244"/>
      <c r="AU264" s="521"/>
      <c r="AV264" s="239"/>
      <c r="AW264" s="239"/>
      <c r="AX264" s="239"/>
      <c r="AY264" s="50"/>
      <c r="AZ264" s="50"/>
      <c r="BA264" s="50"/>
      <c r="BB264" s="50"/>
      <c r="BC264" s="50"/>
      <c r="BD264" s="243"/>
      <c r="BE264" s="244"/>
      <c r="BF264" s="244"/>
      <c r="BG264" s="246"/>
      <c r="BH264" s="529"/>
    </row>
    <row r="265" spans="1:60" s="52" customFormat="1">
      <c r="A265" s="63"/>
      <c r="B265" s="469"/>
      <c r="C265" s="469"/>
      <c r="D265" s="454"/>
      <c r="E265" s="454"/>
      <c r="F265" s="53"/>
      <c r="G265" s="53"/>
      <c r="H265" s="495"/>
      <c r="I265" s="54"/>
      <c r="J265" s="54"/>
      <c r="K265" s="54"/>
      <c r="L265" s="55"/>
      <c r="M265" s="55"/>
      <c r="N265" s="55"/>
      <c r="O265" s="55"/>
      <c r="P265" s="55"/>
      <c r="Q265" s="243"/>
      <c r="R265" s="244"/>
      <c r="S265" s="244"/>
      <c r="T265" s="244"/>
      <c r="U265" s="504"/>
      <c r="V265" s="56"/>
      <c r="W265" s="56"/>
      <c r="X265" s="56"/>
      <c r="Y265" s="57"/>
      <c r="Z265" s="57"/>
      <c r="AA265" s="57"/>
      <c r="AB265" s="57"/>
      <c r="AC265" s="57"/>
      <c r="AD265" s="243"/>
      <c r="AE265" s="244"/>
      <c r="AF265" s="244"/>
      <c r="AG265" s="244"/>
      <c r="AH265" s="514"/>
      <c r="AI265" s="58"/>
      <c r="AJ265" s="58"/>
      <c r="AK265" s="58"/>
      <c r="AL265" s="47"/>
      <c r="AM265" s="47"/>
      <c r="AN265" s="47"/>
      <c r="AO265" s="47"/>
      <c r="AP265" s="47"/>
      <c r="AQ265" s="243"/>
      <c r="AR265" s="244"/>
      <c r="AS265" s="244"/>
      <c r="AT265" s="244"/>
      <c r="AU265" s="521"/>
      <c r="AV265" s="239"/>
      <c r="AW265" s="239"/>
      <c r="AX265" s="239"/>
      <c r="AY265" s="50"/>
      <c r="AZ265" s="50"/>
      <c r="BA265" s="50"/>
      <c r="BB265" s="50"/>
      <c r="BC265" s="50"/>
      <c r="BD265" s="243"/>
      <c r="BE265" s="244"/>
      <c r="BF265" s="244"/>
      <c r="BG265" s="246"/>
      <c r="BH265" s="529"/>
    </row>
    <row r="266" spans="1:60" s="52" customFormat="1">
      <c r="A266" s="63"/>
      <c r="B266" s="469"/>
      <c r="C266" s="469"/>
      <c r="D266" s="454"/>
      <c r="E266" s="454"/>
      <c r="F266" s="53"/>
      <c r="G266" s="53"/>
      <c r="H266" s="495"/>
      <c r="I266" s="54"/>
      <c r="J266" s="54"/>
      <c r="K266" s="54"/>
      <c r="L266" s="55"/>
      <c r="M266" s="55"/>
      <c r="N266" s="55"/>
      <c r="O266" s="55"/>
      <c r="P266" s="55"/>
      <c r="Q266" s="243"/>
      <c r="R266" s="244"/>
      <c r="S266" s="244"/>
      <c r="T266" s="244"/>
      <c r="U266" s="504"/>
      <c r="V266" s="56"/>
      <c r="W266" s="56"/>
      <c r="X266" s="56"/>
      <c r="Y266" s="57"/>
      <c r="Z266" s="57"/>
      <c r="AA266" s="57"/>
      <c r="AB266" s="57"/>
      <c r="AC266" s="57"/>
      <c r="AD266" s="243"/>
      <c r="AE266" s="244"/>
      <c r="AF266" s="244"/>
      <c r="AG266" s="244"/>
      <c r="AH266" s="514"/>
      <c r="AI266" s="58"/>
      <c r="AJ266" s="58"/>
      <c r="AK266" s="58"/>
      <c r="AL266" s="47"/>
      <c r="AM266" s="47"/>
      <c r="AN266" s="47"/>
      <c r="AO266" s="47"/>
      <c r="AP266" s="47"/>
      <c r="AQ266" s="243"/>
      <c r="AR266" s="244"/>
      <c r="AS266" s="244"/>
      <c r="AT266" s="244"/>
      <c r="AU266" s="521"/>
      <c r="AV266" s="239"/>
      <c r="AW266" s="239"/>
      <c r="AX266" s="239"/>
      <c r="AY266" s="50"/>
      <c r="AZ266" s="50"/>
      <c r="BA266" s="50"/>
      <c r="BB266" s="50"/>
      <c r="BC266" s="50"/>
      <c r="BD266" s="243"/>
      <c r="BE266" s="244"/>
      <c r="BF266" s="244"/>
      <c r="BG266" s="246"/>
      <c r="BH266" s="529"/>
    </row>
    <row r="267" spans="1:60" s="52" customFormat="1">
      <c r="A267" s="63"/>
      <c r="B267" s="469"/>
      <c r="C267" s="469"/>
      <c r="D267" s="454"/>
      <c r="E267" s="454"/>
      <c r="F267" s="53"/>
      <c r="G267" s="53"/>
      <c r="H267" s="495"/>
      <c r="I267" s="54"/>
      <c r="J267" s="54"/>
      <c r="K267" s="54"/>
      <c r="L267" s="55"/>
      <c r="M267" s="55"/>
      <c r="N267" s="55"/>
      <c r="O267" s="55"/>
      <c r="P267" s="55"/>
      <c r="Q267" s="243"/>
      <c r="R267" s="244"/>
      <c r="S267" s="244"/>
      <c r="T267" s="244"/>
      <c r="U267" s="504"/>
      <c r="V267" s="56"/>
      <c r="W267" s="56"/>
      <c r="X267" s="56"/>
      <c r="Y267" s="57"/>
      <c r="Z267" s="57"/>
      <c r="AA267" s="57"/>
      <c r="AB267" s="57"/>
      <c r="AC267" s="57"/>
      <c r="AD267" s="243"/>
      <c r="AE267" s="244"/>
      <c r="AF267" s="244"/>
      <c r="AG267" s="244"/>
      <c r="AH267" s="514"/>
      <c r="AI267" s="58"/>
      <c r="AJ267" s="58"/>
      <c r="AK267" s="58"/>
      <c r="AL267" s="47"/>
      <c r="AM267" s="47"/>
      <c r="AN267" s="47"/>
      <c r="AO267" s="47"/>
      <c r="AP267" s="47"/>
      <c r="AQ267" s="243"/>
      <c r="AR267" s="244"/>
      <c r="AS267" s="244"/>
      <c r="AT267" s="244"/>
      <c r="AU267" s="521"/>
      <c r="AV267" s="239"/>
      <c r="AW267" s="239"/>
      <c r="AX267" s="239"/>
      <c r="AY267" s="50"/>
      <c r="AZ267" s="50"/>
      <c r="BA267" s="50"/>
      <c r="BB267" s="50"/>
      <c r="BC267" s="50"/>
      <c r="BD267" s="243"/>
      <c r="BE267" s="244"/>
      <c r="BF267" s="244"/>
      <c r="BG267" s="246"/>
      <c r="BH267" s="529"/>
    </row>
    <row r="268" spans="1:60" s="52" customFormat="1">
      <c r="A268" s="63"/>
      <c r="B268" s="469"/>
      <c r="C268" s="469"/>
      <c r="D268" s="454"/>
      <c r="E268" s="454"/>
      <c r="F268" s="53"/>
      <c r="G268" s="53"/>
      <c r="H268" s="495"/>
      <c r="I268" s="54"/>
      <c r="J268" s="54"/>
      <c r="K268" s="54"/>
      <c r="L268" s="55"/>
      <c r="M268" s="55"/>
      <c r="N268" s="55"/>
      <c r="O268" s="55"/>
      <c r="P268" s="55"/>
      <c r="Q268" s="243"/>
      <c r="R268" s="244"/>
      <c r="S268" s="244"/>
      <c r="T268" s="244"/>
      <c r="U268" s="504"/>
      <c r="V268" s="56"/>
      <c r="W268" s="56"/>
      <c r="X268" s="56"/>
      <c r="Y268" s="57"/>
      <c r="Z268" s="57"/>
      <c r="AA268" s="57"/>
      <c r="AB268" s="57"/>
      <c r="AC268" s="57"/>
      <c r="AD268" s="243"/>
      <c r="AE268" s="244"/>
      <c r="AF268" s="244"/>
      <c r="AG268" s="244"/>
      <c r="AH268" s="514"/>
      <c r="AI268" s="58"/>
      <c r="AJ268" s="58"/>
      <c r="AK268" s="58"/>
      <c r="AL268" s="47"/>
      <c r="AM268" s="47"/>
      <c r="AN268" s="47"/>
      <c r="AO268" s="47"/>
      <c r="AP268" s="47"/>
      <c r="AQ268" s="243"/>
      <c r="AR268" s="244"/>
      <c r="AS268" s="244"/>
      <c r="AT268" s="244"/>
      <c r="AU268" s="521"/>
      <c r="AV268" s="239"/>
      <c r="AW268" s="239"/>
      <c r="AX268" s="239"/>
      <c r="AY268" s="50"/>
      <c r="AZ268" s="50"/>
      <c r="BA268" s="50"/>
      <c r="BB268" s="50"/>
      <c r="BC268" s="50"/>
      <c r="BD268" s="243"/>
      <c r="BE268" s="244"/>
      <c r="BF268" s="244"/>
      <c r="BG268" s="246"/>
      <c r="BH268" s="529"/>
    </row>
    <row r="269" spans="1:60" s="52" customFormat="1">
      <c r="A269" s="63"/>
      <c r="B269" s="469"/>
      <c r="C269" s="469"/>
      <c r="D269" s="454"/>
      <c r="E269" s="454"/>
      <c r="F269" s="53"/>
      <c r="G269" s="53"/>
      <c r="H269" s="495"/>
      <c r="I269" s="54"/>
      <c r="J269" s="54"/>
      <c r="K269" s="54"/>
      <c r="L269" s="55"/>
      <c r="M269" s="55"/>
      <c r="N269" s="55"/>
      <c r="O269" s="55"/>
      <c r="P269" s="55"/>
      <c r="Q269" s="243"/>
      <c r="R269" s="244"/>
      <c r="S269" s="244"/>
      <c r="T269" s="244"/>
      <c r="U269" s="504"/>
      <c r="V269" s="56"/>
      <c r="W269" s="56"/>
      <c r="X269" s="56"/>
      <c r="Y269" s="57"/>
      <c r="Z269" s="57"/>
      <c r="AA269" s="57"/>
      <c r="AB269" s="57"/>
      <c r="AC269" s="57"/>
      <c r="AD269" s="243"/>
      <c r="AE269" s="244"/>
      <c r="AF269" s="244"/>
      <c r="AG269" s="244"/>
      <c r="AH269" s="514"/>
      <c r="AI269" s="58"/>
      <c r="AJ269" s="58"/>
      <c r="AK269" s="58"/>
      <c r="AL269" s="47"/>
      <c r="AM269" s="47"/>
      <c r="AN269" s="47"/>
      <c r="AO269" s="47"/>
      <c r="AP269" s="47"/>
      <c r="AQ269" s="243"/>
      <c r="AR269" s="244"/>
      <c r="AS269" s="244"/>
      <c r="AT269" s="244"/>
      <c r="AU269" s="521"/>
      <c r="AV269" s="239"/>
      <c r="AW269" s="239"/>
      <c r="AX269" s="239"/>
      <c r="AY269" s="50"/>
      <c r="AZ269" s="50"/>
      <c r="BA269" s="50"/>
      <c r="BB269" s="50"/>
      <c r="BC269" s="50"/>
      <c r="BD269" s="243"/>
      <c r="BE269" s="244"/>
      <c r="BF269" s="244"/>
      <c r="BG269" s="246"/>
      <c r="BH269" s="529"/>
    </row>
    <row r="270" spans="1:60" s="52" customFormat="1">
      <c r="A270" s="63"/>
      <c r="B270" s="469"/>
      <c r="C270" s="469"/>
      <c r="D270" s="454"/>
      <c r="E270" s="454"/>
      <c r="F270" s="53"/>
      <c r="G270" s="53"/>
      <c r="H270" s="495"/>
      <c r="I270" s="54"/>
      <c r="J270" s="54"/>
      <c r="K270" s="54"/>
      <c r="L270" s="55"/>
      <c r="M270" s="55"/>
      <c r="N270" s="55"/>
      <c r="O270" s="55"/>
      <c r="P270" s="55"/>
      <c r="Q270" s="243"/>
      <c r="R270" s="244"/>
      <c r="S270" s="244"/>
      <c r="T270" s="244"/>
      <c r="U270" s="504"/>
      <c r="V270" s="56"/>
      <c r="W270" s="56"/>
      <c r="X270" s="56"/>
      <c r="Y270" s="57"/>
      <c r="Z270" s="57"/>
      <c r="AA270" s="57"/>
      <c r="AB270" s="57"/>
      <c r="AC270" s="57"/>
      <c r="AD270" s="243"/>
      <c r="AE270" s="244"/>
      <c r="AF270" s="244"/>
      <c r="AG270" s="244"/>
      <c r="AH270" s="514"/>
      <c r="AI270" s="58"/>
      <c r="AJ270" s="58"/>
      <c r="AK270" s="58"/>
      <c r="AL270" s="47"/>
      <c r="AM270" s="47"/>
      <c r="AN270" s="47"/>
      <c r="AO270" s="47"/>
      <c r="AP270" s="47"/>
      <c r="AQ270" s="243"/>
      <c r="AR270" s="244"/>
      <c r="AS270" s="244"/>
      <c r="AT270" s="244"/>
      <c r="AU270" s="521"/>
      <c r="AV270" s="239"/>
      <c r="AW270" s="239"/>
      <c r="AX270" s="239"/>
      <c r="AY270" s="50"/>
      <c r="AZ270" s="50"/>
      <c r="BA270" s="50"/>
      <c r="BB270" s="50"/>
      <c r="BC270" s="50"/>
      <c r="BD270" s="243"/>
      <c r="BE270" s="244"/>
      <c r="BF270" s="244"/>
      <c r="BG270" s="246"/>
      <c r="BH270" s="529"/>
    </row>
    <row r="271" spans="1:60" s="52" customFormat="1">
      <c r="A271" s="63"/>
      <c r="B271" s="469"/>
      <c r="C271" s="469"/>
      <c r="D271" s="454"/>
      <c r="E271" s="454"/>
      <c r="F271" s="53"/>
      <c r="G271" s="53"/>
      <c r="H271" s="495"/>
      <c r="I271" s="54"/>
      <c r="J271" s="54"/>
      <c r="K271" s="54"/>
      <c r="L271" s="55"/>
      <c r="M271" s="55"/>
      <c r="N271" s="55"/>
      <c r="O271" s="55"/>
      <c r="P271" s="55"/>
      <c r="Q271" s="243"/>
      <c r="R271" s="244"/>
      <c r="S271" s="244"/>
      <c r="T271" s="244"/>
      <c r="U271" s="504"/>
      <c r="V271" s="56"/>
      <c r="W271" s="56"/>
      <c r="X271" s="56"/>
      <c r="Y271" s="57"/>
      <c r="Z271" s="57"/>
      <c r="AA271" s="57"/>
      <c r="AB271" s="57"/>
      <c r="AC271" s="57"/>
      <c r="AD271" s="243"/>
      <c r="AE271" s="244"/>
      <c r="AF271" s="244"/>
      <c r="AG271" s="244"/>
      <c r="AH271" s="514"/>
      <c r="AI271" s="58"/>
      <c r="AJ271" s="58"/>
      <c r="AK271" s="58"/>
      <c r="AL271" s="47"/>
      <c r="AM271" s="47"/>
      <c r="AN271" s="47"/>
      <c r="AO271" s="47"/>
      <c r="AP271" s="47"/>
      <c r="AQ271" s="243"/>
      <c r="AR271" s="244"/>
      <c r="AS271" s="244"/>
      <c r="AT271" s="244"/>
      <c r="AU271" s="521"/>
      <c r="AV271" s="239"/>
      <c r="AW271" s="239"/>
      <c r="AX271" s="239"/>
      <c r="AY271" s="50"/>
      <c r="AZ271" s="50"/>
      <c r="BA271" s="50"/>
      <c r="BB271" s="50"/>
      <c r="BC271" s="50"/>
      <c r="BD271" s="243"/>
      <c r="BE271" s="244"/>
      <c r="BF271" s="244"/>
      <c r="BG271" s="246"/>
      <c r="BH271" s="529"/>
    </row>
    <row r="272" spans="1:60" s="52" customFormat="1">
      <c r="A272" s="63"/>
      <c r="B272" s="469"/>
      <c r="C272" s="469"/>
      <c r="D272" s="454"/>
      <c r="E272" s="454"/>
      <c r="F272" s="53"/>
      <c r="G272" s="53"/>
      <c r="H272" s="495"/>
      <c r="I272" s="54"/>
      <c r="J272" s="54"/>
      <c r="K272" s="54"/>
      <c r="L272" s="55"/>
      <c r="M272" s="55"/>
      <c r="N272" s="55"/>
      <c r="O272" s="55"/>
      <c r="P272" s="55"/>
      <c r="Q272" s="243"/>
      <c r="R272" s="244"/>
      <c r="S272" s="244"/>
      <c r="T272" s="244"/>
      <c r="U272" s="504"/>
      <c r="V272" s="56"/>
      <c r="W272" s="56"/>
      <c r="X272" s="56"/>
      <c r="Y272" s="57"/>
      <c r="Z272" s="57"/>
      <c r="AA272" s="57"/>
      <c r="AB272" s="57"/>
      <c r="AC272" s="57"/>
      <c r="AD272" s="243"/>
      <c r="AE272" s="244"/>
      <c r="AF272" s="244"/>
      <c r="AG272" s="244"/>
      <c r="AH272" s="514"/>
      <c r="AI272" s="58"/>
      <c r="AJ272" s="58"/>
      <c r="AK272" s="58"/>
      <c r="AL272" s="47"/>
      <c r="AM272" s="47"/>
      <c r="AN272" s="47"/>
      <c r="AO272" s="47"/>
      <c r="AP272" s="47"/>
      <c r="AQ272" s="243"/>
      <c r="AR272" s="244"/>
      <c r="AS272" s="244"/>
      <c r="AT272" s="244"/>
      <c r="AU272" s="521"/>
      <c r="AV272" s="239"/>
      <c r="AW272" s="239"/>
      <c r="AX272" s="239"/>
      <c r="AY272" s="50"/>
      <c r="AZ272" s="50"/>
      <c r="BA272" s="50"/>
      <c r="BB272" s="50"/>
      <c r="BC272" s="50"/>
      <c r="BD272" s="243"/>
      <c r="BE272" s="244"/>
      <c r="BF272" s="244"/>
      <c r="BG272" s="246"/>
      <c r="BH272" s="529"/>
    </row>
    <row r="273" spans="1:60" s="52" customFormat="1">
      <c r="A273" s="63"/>
      <c r="B273" s="469"/>
      <c r="C273" s="469"/>
      <c r="D273" s="454"/>
      <c r="E273" s="454"/>
      <c r="F273" s="53"/>
      <c r="G273" s="53"/>
      <c r="H273" s="495"/>
      <c r="I273" s="54"/>
      <c r="J273" s="54"/>
      <c r="K273" s="54"/>
      <c r="L273" s="55"/>
      <c r="M273" s="55"/>
      <c r="N273" s="55"/>
      <c r="O273" s="55"/>
      <c r="P273" s="55"/>
      <c r="Q273" s="243"/>
      <c r="R273" s="244"/>
      <c r="S273" s="244"/>
      <c r="T273" s="244"/>
      <c r="U273" s="504"/>
      <c r="V273" s="56"/>
      <c r="W273" s="56"/>
      <c r="X273" s="56"/>
      <c r="Y273" s="57"/>
      <c r="Z273" s="57"/>
      <c r="AA273" s="57"/>
      <c r="AB273" s="57"/>
      <c r="AC273" s="57"/>
      <c r="AD273" s="243"/>
      <c r="AE273" s="244"/>
      <c r="AF273" s="244"/>
      <c r="AG273" s="244"/>
      <c r="AH273" s="514"/>
      <c r="AI273" s="58"/>
      <c r="AJ273" s="58"/>
      <c r="AK273" s="58"/>
      <c r="AL273" s="47"/>
      <c r="AM273" s="47"/>
      <c r="AN273" s="47"/>
      <c r="AO273" s="47"/>
      <c r="AP273" s="47"/>
      <c r="AQ273" s="243"/>
      <c r="AR273" s="244"/>
      <c r="AS273" s="244"/>
      <c r="AT273" s="244"/>
      <c r="AU273" s="521"/>
      <c r="AV273" s="239"/>
      <c r="AW273" s="239"/>
      <c r="AX273" s="239"/>
      <c r="AY273" s="50"/>
      <c r="AZ273" s="50"/>
      <c r="BA273" s="50"/>
      <c r="BB273" s="50"/>
      <c r="BC273" s="50"/>
      <c r="BD273" s="243"/>
      <c r="BE273" s="244"/>
      <c r="BF273" s="244"/>
      <c r="BG273" s="246"/>
      <c r="BH273" s="529"/>
    </row>
    <row r="274" spans="1:60" s="52" customFormat="1">
      <c r="A274" s="63"/>
      <c r="B274" s="469"/>
      <c r="C274" s="469"/>
      <c r="D274" s="454"/>
      <c r="E274" s="454"/>
      <c r="F274" s="53"/>
      <c r="G274" s="53"/>
      <c r="H274" s="495"/>
      <c r="I274" s="54"/>
      <c r="J274" s="54"/>
      <c r="K274" s="54"/>
      <c r="L274" s="55"/>
      <c r="M274" s="55"/>
      <c r="N274" s="55"/>
      <c r="O274" s="55"/>
      <c r="P274" s="55"/>
      <c r="Q274" s="243"/>
      <c r="R274" s="244"/>
      <c r="S274" s="244"/>
      <c r="T274" s="244"/>
      <c r="U274" s="504"/>
      <c r="V274" s="56"/>
      <c r="W274" s="56"/>
      <c r="X274" s="56"/>
      <c r="Y274" s="57"/>
      <c r="Z274" s="57"/>
      <c r="AA274" s="57"/>
      <c r="AB274" s="57"/>
      <c r="AC274" s="57"/>
      <c r="AD274" s="243"/>
      <c r="AE274" s="244"/>
      <c r="AF274" s="244"/>
      <c r="AG274" s="244"/>
      <c r="AH274" s="514"/>
      <c r="AI274" s="58"/>
      <c r="AJ274" s="58"/>
      <c r="AK274" s="58"/>
      <c r="AL274" s="47"/>
      <c r="AM274" s="47"/>
      <c r="AN274" s="47"/>
      <c r="AO274" s="47"/>
      <c r="AP274" s="47"/>
      <c r="AQ274" s="243"/>
      <c r="AR274" s="244"/>
      <c r="AS274" s="244"/>
      <c r="AT274" s="244"/>
      <c r="AU274" s="521"/>
      <c r="AV274" s="239"/>
      <c r="AW274" s="239"/>
      <c r="AX274" s="239"/>
      <c r="AY274" s="50"/>
      <c r="AZ274" s="50"/>
      <c r="BA274" s="50"/>
      <c r="BB274" s="50"/>
      <c r="BC274" s="50"/>
      <c r="BD274" s="243"/>
      <c r="BE274" s="244"/>
      <c r="BF274" s="244"/>
      <c r="BG274" s="246"/>
      <c r="BH274" s="529"/>
    </row>
    <row r="275" spans="1:60" s="52" customFormat="1">
      <c r="A275" s="63"/>
      <c r="B275" s="469"/>
      <c r="C275" s="469"/>
      <c r="D275" s="454"/>
      <c r="E275" s="454"/>
      <c r="F275" s="53"/>
      <c r="G275" s="53"/>
      <c r="H275" s="495"/>
      <c r="I275" s="54"/>
      <c r="J275" s="54"/>
      <c r="K275" s="54"/>
      <c r="L275" s="55"/>
      <c r="M275" s="55"/>
      <c r="N275" s="55"/>
      <c r="O275" s="55"/>
      <c r="P275" s="55"/>
      <c r="Q275" s="243"/>
      <c r="R275" s="244"/>
      <c r="S275" s="244"/>
      <c r="T275" s="244"/>
      <c r="U275" s="504"/>
      <c r="V275" s="56"/>
      <c r="W275" s="56"/>
      <c r="X275" s="56"/>
      <c r="Y275" s="57"/>
      <c r="Z275" s="57"/>
      <c r="AA275" s="57"/>
      <c r="AB275" s="57"/>
      <c r="AC275" s="57"/>
      <c r="AD275" s="243"/>
      <c r="AE275" s="244"/>
      <c r="AF275" s="244"/>
      <c r="AG275" s="244"/>
      <c r="AH275" s="514"/>
      <c r="AI275" s="58"/>
      <c r="AJ275" s="58"/>
      <c r="AK275" s="58"/>
      <c r="AL275" s="47"/>
      <c r="AM275" s="47"/>
      <c r="AN275" s="47"/>
      <c r="AO275" s="47"/>
      <c r="AP275" s="47"/>
      <c r="AQ275" s="243"/>
      <c r="AR275" s="244"/>
      <c r="AS275" s="244"/>
      <c r="AT275" s="244"/>
      <c r="AU275" s="521"/>
      <c r="AV275" s="239"/>
      <c r="AW275" s="239"/>
      <c r="AX275" s="239"/>
      <c r="AY275" s="50"/>
      <c r="AZ275" s="50"/>
      <c r="BA275" s="50"/>
      <c r="BB275" s="50"/>
      <c r="BC275" s="50"/>
      <c r="BD275" s="243"/>
      <c r="BE275" s="244"/>
      <c r="BF275" s="244"/>
      <c r="BG275" s="246"/>
      <c r="BH275" s="529"/>
    </row>
    <row r="276" spans="1:60" s="52" customFormat="1">
      <c r="A276" s="63"/>
      <c r="B276" s="469"/>
      <c r="C276" s="469"/>
      <c r="D276" s="454"/>
      <c r="E276" s="454"/>
      <c r="F276" s="53"/>
      <c r="G276" s="53"/>
      <c r="H276" s="495"/>
      <c r="I276" s="54"/>
      <c r="J276" s="54"/>
      <c r="K276" s="54"/>
      <c r="L276" s="55"/>
      <c r="M276" s="55"/>
      <c r="N276" s="55"/>
      <c r="O276" s="55"/>
      <c r="P276" s="55"/>
      <c r="Q276" s="243"/>
      <c r="R276" s="244"/>
      <c r="S276" s="244"/>
      <c r="T276" s="244"/>
      <c r="U276" s="504"/>
      <c r="V276" s="56"/>
      <c r="W276" s="56"/>
      <c r="X276" s="56"/>
      <c r="Y276" s="57"/>
      <c r="Z276" s="57"/>
      <c r="AA276" s="57"/>
      <c r="AB276" s="57"/>
      <c r="AC276" s="57"/>
      <c r="AD276" s="243"/>
      <c r="AE276" s="244"/>
      <c r="AF276" s="244"/>
      <c r="AG276" s="244"/>
      <c r="AH276" s="514"/>
      <c r="AI276" s="58"/>
      <c r="AJ276" s="58"/>
      <c r="AK276" s="58"/>
      <c r="AL276" s="47"/>
      <c r="AM276" s="47"/>
      <c r="AN276" s="47"/>
      <c r="AO276" s="47"/>
      <c r="AP276" s="47"/>
      <c r="AQ276" s="243"/>
      <c r="AR276" s="244"/>
      <c r="AS276" s="244"/>
      <c r="AT276" s="244"/>
      <c r="AU276" s="521"/>
      <c r="AV276" s="239"/>
      <c r="AW276" s="239"/>
      <c r="AX276" s="239"/>
      <c r="AY276" s="50"/>
      <c r="AZ276" s="50"/>
      <c r="BA276" s="50"/>
      <c r="BB276" s="50"/>
      <c r="BC276" s="50"/>
      <c r="BD276" s="243"/>
      <c r="BE276" s="244"/>
      <c r="BF276" s="244"/>
      <c r="BG276" s="246"/>
      <c r="BH276" s="529"/>
    </row>
    <row r="277" spans="1:60" s="52" customFormat="1">
      <c r="A277" s="63"/>
      <c r="B277" s="469"/>
      <c r="C277" s="469"/>
      <c r="D277" s="454"/>
      <c r="E277" s="454"/>
      <c r="F277" s="53"/>
      <c r="G277" s="53"/>
      <c r="H277" s="495"/>
      <c r="I277" s="54"/>
      <c r="J277" s="54"/>
      <c r="K277" s="54"/>
      <c r="L277" s="55"/>
      <c r="M277" s="55"/>
      <c r="N277" s="55"/>
      <c r="O277" s="55"/>
      <c r="P277" s="55"/>
      <c r="Q277" s="243"/>
      <c r="R277" s="244"/>
      <c r="S277" s="244"/>
      <c r="T277" s="244"/>
      <c r="U277" s="504"/>
      <c r="V277" s="56"/>
      <c r="W277" s="56"/>
      <c r="X277" s="56"/>
      <c r="Y277" s="57"/>
      <c r="Z277" s="57"/>
      <c r="AA277" s="57"/>
      <c r="AB277" s="57"/>
      <c r="AC277" s="57"/>
      <c r="AD277" s="243"/>
      <c r="AE277" s="244"/>
      <c r="AF277" s="244"/>
      <c r="AG277" s="244"/>
      <c r="AH277" s="514"/>
      <c r="AI277" s="58"/>
      <c r="AJ277" s="58"/>
      <c r="AK277" s="58"/>
      <c r="AL277" s="47"/>
      <c r="AM277" s="47"/>
      <c r="AN277" s="47"/>
      <c r="AO277" s="47"/>
      <c r="AP277" s="47"/>
      <c r="AQ277" s="243"/>
      <c r="AR277" s="244"/>
      <c r="AS277" s="244"/>
      <c r="AT277" s="244"/>
      <c r="AU277" s="521"/>
      <c r="AV277" s="239"/>
      <c r="AW277" s="239"/>
      <c r="AX277" s="239"/>
      <c r="AY277" s="50"/>
      <c r="AZ277" s="50"/>
      <c r="BA277" s="50"/>
      <c r="BB277" s="50"/>
      <c r="BC277" s="50"/>
      <c r="BD277" s="243"/>
      <c r="BE277" s="244"/>
      <c r="BF277" s="244"/>
      <c r="BG277" s="246"/>
      <c r="BH277" s="529"/>
    </row>
    <row r="278" spans="1:60" s="52" customFormat="1">
      <c r="A278" s="63"/>
      <c r="B278" s="469"/>
      <c r="C278" s="469"/>
      <c r="D278" s="454"/>
      <c r="E278" s="454"/>
      <c r="F278" s="53"/>
      <c r="G278" s="53"/>
      <c r="H278" s="495"/>
      <c r="I278" s="54"/>
      <c r="J278" s="54"/>
      <c r="K278" s="54"/>
      <c r="L278" s="55"/>
      <c r="M278" s="55"/>
      <c r="N278" s="55"/>
      <c r="O278" s="55"/>
      <c r="P278" s="55"/>
      <c r="Q278" s="243"/>
      <c r="R278" s="244"/>
      <c r="S278" s="244"/>
      <c r="T278" s="244"/>
      <c r="U278" s="504"/>
      <c r="V278" s="56"/>
      <c r="W278" s="56"/>
      <c r="X278" s="56"/>
      <c r="Y278" s="57"/>
      <c r="Z278" s="57"/>
      <c r="AA278" s="57"/>
      <c r="AB278" s="57"/>
      <c r="AC278" s="57"/>
      <c r="AD278" s="243"/>
      <c r="AE278" s="244"/>
      <c r="AF278" s="244"/>
      <c r="AG278" s="244"/>
      <c r="AH278" s="514"/>
      <c r="AI278" s="58"/>
      <c r="AJ278" s="58"/>
      <c r="AK278" s="58"/>
      <c r="AL278" s="47"/>
      <c r="AM278" s="47"/>
      <c r="AN278" s="47"/>
      <c r="AO278" s="47"/>
      <c r="AP278" s="47"/>
      <c r="AQ278" s="243"/>
      <c r="AR278" s="244"/>
      <c r="AS278" s="244"/>
      <c r="AT278" s="244"/>
      <c r="AU278" s="521"/>
      <c r="AV278" s="239"/>
      <c r="AW278" s="239"/>
      <c r="AX278" s="239"/>
      <c r="AY278" s="50"/>
      <c r="AZ278" s="50"/>
      <c r="BA278" s="50"/>
      <c r="BB278" s="50"/>
      <c r="BC278" s="50"/>
      <c r="BD278" s="243"/>
      <c r="BE278" s="244"/>
      <c r="BF278" s="244"/>
      <c r="BG278" s="246"/>
      <c r="BH278" s="529"/>
    </row>
    <row r="279" spans="1:60" s="52" customFormat="1">
      <c r="A279" s="63"/>
      <c r="B279" s="469"/>
      <c r="C279" s="469"/>
      <c r="D279" s="454"/>
      <c r="E279" s="454"/>
      <c r="F279" s="53"/>
      <c r="G279" s="53"/>
      <c r="H279" s="495"/>
      <c r="I279" s="54"/>
      <c r="J279" s="54"/>
      <c r="K279" s="54"/>
      <c r="L279" s="55"/>
      <c r="M279" s="55"/>
      <c r="N279" s="55"/>
      <c r="O279" s="55"/>
      <c r="P279" s="55"/>
      <c r="Q279" s="243"/>
      <c r="R279" s="244"/>
      <c r="S279" s="244"/>
      <c r="T279" s="244"/>
      <c r="U279" s="504"/>
      <c r="V279" s="56"/>
      <c r="W279" s="56"/>
      <c r="X279" s="56"/>
      <c r="Y279" s="57"/>
      <c r="Z279" s="57"/>
      <c r="AA279" s="57"/>
      <c r="AB279" s="57"/>
      <c r="AC279" s="57"/>
      <c r="AD279" s="243"/>
      <c r="AE279" s="244"/>
      <c r="AF279" s="244"/>
      <c r="AG279" s="244"/>
      <c r="AH279" s="514"/>
      <c r="AI279" s="58"/>
      <c r="AJ279" s="58"/>
      <c r="AK279" s="58"/>
      <c r="AL279" s="47"/>
      <c r="AM279" s="47"/>
      <c r="AN279" s="47"/>
      <c r="AO279" s="47"/>
      <c r="AP279" s="47"/>
      <c r="AQ279" s="243"/>
      <c r="AR279" s="244"/>
      <c r="AS279" s="244"/>
      <c r="AT279" s="244"/>
      <c r="AU279" s="521"/>
      <c r="AV279" s="239"/>
      <c r="AW279" s="239"/>
      <c r="AX279" s="239"/>
      <c r="AY279" s="50"/>
      <c r="AZ279" s="50"/>
      <c r="BA279" s="50"/>
      <c r="BB279" s="50"/>
      <c r="BC279" s="50"/>
      <c r="BD279" s="243"/>
      <c r="BE279" s="244"/>
      <c r="BF279" s="244"/>
      <c r="BG279" s="246"/>
      <c r="BH279" s="529"/>
    </row>
    <row r="280" spans="1:60" s="52" customFormat="1">
      <c r="A280" s="63"/>
      <c r="B280" s="469"/>
      <c r="C280" s="469"/>
      <c r="D280" s="454"/>
      <c r="E280" s="454"/>
      <c r="F280" s="53"/>
      <c r="G280" s="53"/>
      <c r="H280" s="495"/>
      <c r="I280" s="54"/>
      <c r="J280" s="54"/>
      <c r="K280" s="54"/>
      <c r="L280" s="55"/>
      <c r="M280" s="55"/>
      <c r="N280" s="55"/>
      <c r="O280" s="55"/>
      <c r="P280" s="55"/>
      <c r="Q280" s="243"/>
      <c r="R280" s="244"/>
      <c r="S280" s="244"/>
      <c r="T280" s="244"/>
      <c r="U280" s="504"/>
      <c r="V280" s="56"/>
      <c r="W280" s="56"/>
      <c r="X280" s="56"/>
      <c r="Y280" s="57"/>
      <c r="Z280" s="57"/>
      <c r="AA280" s="57"/>
      <c r="AB280" s="57"/>
      <c r="AC280" s="57"/>
      <c r="AD280" s="243"/>
      <c r="AE280" s="244"/>
      <c r="AF280" s="244"/>
      <c r="AG280" s="244"/>
      <c r="AH280" s="514"/>
      <c r="AI280" s="58"/>
      <c r="AJ280" s="58"/>
      <c r="AK280" s="58"/>
      <c r="AL280" s="47"/>
      <c r="AM280" s="47"/>
      <c r="AN280" s="47"/>
      <c r="AO280" s="47"/>
      <c r="AP280" s="47"/>
      <c r="AQ280" s="243"/>
      <c r="AR280" s="244"/>
      <c r="AS280" s="244"/>
      <c r="AT280" s="244"/>
      <c r="AU280" s="521"/>
      <c r="AV280" s="239"/>
      <c r="AW280" s="239"/>
      <c r="AX280" s="239"/>
      <c r="AY280" s="50"/>
      <c r="AZ280" s="50"/>
      <c r="BA280" s="50"/>
      <c r="BB280" s="50"/>
      <c r="BC280" s="50"/>
      <c r="BD280" s="243"/>
      <c r="BE280" s="244"/>
      <c r="BF280" s="244"/>
      <c r="BG280" s="246"/>
      <c r="BH280" s="529"/>
    </row>
    <row r="281" spans="1:60" s="52" customFormat="1">
      <c r="A281" s="63"/>
      <c r="B281" s="469"/>
      <c r="C281" s="469"/>
      <c r="D281" s="454"/>
      <c r="E281" s="454"/>
      <c r="F281" s="53"/>
      <c r="G281" s="53"/>
      <c r="H281" s="495"/>
      <c r="I281" s="54"/>
      <c r="J281" s="54"/>
      <c r="K281" s="54"/>
      <c r="L281" s="55"/>
      <c r="M281" s="55"/>
      <c r="N281" s="55"/>
      <c r="O281" s="55"/>
      <c r="P281" s="55"/>
      <c r="Q281" s="498"/>
      <c r="R281" s="499"/>
      <c r="S281" s="499"/>
      <c r="T281" s="499"/>
      <c r="U281" s="504"/>
      <c r="V281" s="56"/>
      <c r="W281" s="56"/>
      <c r="X281" s="56"/>
      <c r="Y281" s="57"/>
      <c r="Z281" s="57"/>
      <c r="AA281" s="57"/>
      <c r="AB281" s="57"/>
      <c r="AC281" s="57"/>
      <c r="AD281" s="498"/>
      <c r="AE281" s="499"/>
      <c r="AF281" s="499"/>
      <c r="AG281" s="499"/>
      <c r="AH281" s="514"/>
      <c r="AI281" s="58"/>
      <c r="AJ281" s="58"/>
      <c r="AK281" s="58"/>
      <c r="AL281" s="47"/>
      <c r="AM281" s="47"/>
      <c r="AN281" s="47"/>
      <c r="AO281" s="47"/>
      <c r="AP281" s="47"/>
      <c r="AQ281" s="498"/>
      <c r="AR281" s="499"/>
      <c r="AS281" s="499"/>
      <c r="AT281" s="499"/>
      <c r="AU281" s="521"/>
      <c r="AV281" s="239"/>
      <c r="AW281" s="239"/>
      <c r="AX281" s="239"/>
      <c r="AY281" s="50"/>
      <c r="AZ281" s="50"/>
      <c r="BA281" s="50"/>
      <c r="BB281" s="50"/>
      <c r="BC281" s="50"/>
      <c r="BD281" s="498"/>
      <c r="BE281" s="499"/>
      <c r="BF281" s="499"/>
      <c r="BG281" s="246"/>
      <c r="BH281" s="529"/>
    </row>
    <row r="282" spans="1:60" s="52" customFormat="1">
      <c r="A282" s="63"/>
      <c r="B282" s="469"/>
      <c r="C282" s="469"/>
      <c r="D282" s="454"/>
      <c r="E282" s="454"/>
      <c r="F282" s="53"/>
      <c r="G282" s="53"/>
      <c r="H282" s="495"/>
      <c r="I282" s="54"/>
      <c r="J282" s="54"/>
      <c r="K282" s="54"/>
      <c r="L282" s="55"/>
      <c r="M282" s="55"/>
      <c r="N282" s="55"/>
      <c r="O282" s="55"/>
      <c r="P282" s="55"/>
      <c r="Q282" s="243"/>
      <c r="R282" s="244"/>
      <c r="S282" s="244"/>
      <c r="T282" s="244"/>
      <c r="U282" s="504"/>
      <c r="V282" s="56"/>
      <c r="W282" s="56"/>
      <c r="X282" s="56"/>
      <c r="Y282" s="57"/>
      <c r="Z282" s="57"/>
      <c r="AA282" s="57"/>
      <c r="AB282" s="57"/>
      <c r="AC282" s="57"/>
      <c r="AD282" s="243"/>
      <c r="AE282" s="244"/>
      <c r="AF282" s="244"/>
      <c r="AG282" s="244"/>
      <c r="AH282" s="514"/>
      <c r="AI282" s="58"/>
      <c r="AJ282" s="58"/>
      <c r="AK282" s="58"/>
      <c r="AL282" s="47"/>
      <c r="AM282" s="47"/>
      <c r="AN282" s="47"/>
      <c r="AO282" s="47"/>
      <c r="AP282" s="47"/>
      <c r="AQ282" s="243"/>
      <c r="AR282" s="244"/>
      <c r="AS282" s="244"/>
      <c r="AT282" s="244"/>
      <c r="AU282" s="521"/>
      <c r="AV282" s="239"/>
      <c r="AW282" s="239"/>
      <c r="AX282" s="239"/>
      <c r="AY282" s="50"/>
      <c r="AZ282" s="50"/>
      <c r="BA282" s="50"/>
      <c r="BB282" s="50"/>
      <c r="BC282" s="50"/>
      <c r="BD282" s="243"/>
      <c r="BE282" s="244"/>
      <c r="BF282" s="244"/>
      <c r="BG282" s="246"/>
      <c r="BH282" s="529"/>
    </row>
    <row r="283" spans="1:60" s="52" customFormat="1">
      <c r="A283" s="63"/>
      <c r="B283" s="469"/>
      <c r="C283" s="469"/>
      <c r="D283" s="454"/>
      <c r="E283" s="454"/>
      <c r="F283" s="53"/>
      <c r="G283" s="53"/>
      <c r="H283" s="495"/>
      <c r="I283" s="54"/>
      <c r="J283" s="54"/>
      <c r="K283" s="54"/>
      <c r="L283" s="55"/>
      <c r="M283" s="55"/>
      <c r="N283" s="55"/>
      <c r="O283" s="55"/>
      <c r="P283" s="55"/>
      <c r="Q283" s="243"/>
      <c r="R283" s="244"/>
      <c r="S283" s="244"/>
      <c r="T283" s="244"/>
      <c r="U283" s="504"/>
      <c r="V283" s="56"/>
      <c r="W283" s="56"/>
      <c r="X283" s="56"/>
      <c r="Y283" s="57"/>
      <c r="Z283" s="57"/>
      <c r="AA283" s="57"/>
      <c r="AB283" s="57"/>
      <c r="AC283" s="57"/>
      <c r="AD283" s="243"/>
      <c r="AE283" s="244"/>
      <c r="AF283" s="244"/>
      <c r="AG283" s="244"/>
      <c r="AH283" s="514"/>
      <c r="AI283" s="58"/>
      <c r="AJ283" s="58"/>
      <c r="AK283" s="58"/>
      <c r="AL283" s="47"/>
      <c r="AM283" s="47"/>
      <c r="AN283" s="47"/>
      <c r="AO283" s="47"/>
      <c r="AP283" s="47"/>
      <c r="AQ283" s="243"/>
      <c r="AR283" s="244"/>
      <c r="AS283" s="244"/>
      <c r="AT283" s="244"/>
      <c r="AU283" s="521"/>
      <c r="AV283" s="239"/>
      <c r="AW283" s="239"/>
      <c r="AX283" s="239"/>
      <c r="AY283" s="50"/>
      <c r="AZ283" s="50"/>
      <c r="BA283" s="50"/>
      <c r="BB283" s="50"/>
      <c r="BC283" s="50"/>
      <c r="BD283" s="243"/>
      <c r="BE283" s="244"/>
      <c r="BF283" s="244"/>
      <c r="BG283" s="246"/>
      <c r="BH283" s="529"/>
    </row>
    <row r="284" spans="1:60" s="52" customFormat="1">
      <c r="A284" s="63"/>
      <c r="B284" s="469"/>
      <c r="C284" s="469"/>
      <c r="D284" s="454"/>
      <c r="E284" s="454"/>
      <c r="F284" s="53"/>
      <c r="G284" s="53"/>
      <c r="H284" s="495"/>
      <c r="I284" s="54"/>
      <c r="J284" s="54"/>
      <c r="K284" s="54"/>
      <c r="L284" s="55"/>
      <c r="M284" s="55"/>
      <c r="N284" s="55"/>
      <c r="O284" s="55"/>
      <c r="P284" s="55"/>
      <c r="Q284" s="243"/>
      <c r="R284" s="244"/>
      <c r="S284" s="244"/>
      <c r="T284" s="244"/>
      <c r="U284" s="504"/>
      <c r="V284" s="56"/>
      <c r="W284" s="56"/>
      <c r="X284" s="56"/>
      <c r="Y284" s="57"/>
      <c r="Z284" s="57"/>
      <c r="AA284" s="57"/>
      <c r="AB284" s="57"/>
      <c r="AC284" s="57"/>
      <c r="AD284" s="243"/>
      <c r="AE284" s="244"/>
      <c r="AF284" s="244"/>
      <c r="AG284" s="244"/>
      <c r="AH284" s="514"/>
      <c r="AI284" s="58"/>
      <c r="AJ284" s="58"/>
      <c r="AK284" s="58"/>
      <c r="AL284" s="47"/>
      <c r="AM284" s="47"/>
      <c r="AN284" s="47"/>
      <c r="AO284" s="47"/>
      <c r="AP284" s="47"/>
      <c r="AQ284" s="243"/>
      <c r="AR284" s="244"/>
      <c r="AS284" s="244"/>
      <c r="AT284" s="244"/>
      <c r="AU284" s="521"/>
      <c r="AV284" s="239"/>
      <c r="AW284" s="239"/>
      <c r="AX284" s="239"/>
      <c r="AY284" s="50"/>
      <c r="AZ284" s="50"/>
      <c r="BA284" s="50"/>
      <c r="BB284" s="50"/>
      <c r="BC284" s="50"/>
      <c r="BD284" s="243"/>
      <c r="BE284" s="244"/>
      <c r="BF284" s="244"/>
      <c r="BG284" s="246"/>
      <c r="BH284" s="529"/>
    </row>
    <row r="285" spans="1:60" s="52" customFormat="1">
      <c r="A285" s="63"/>
      <c r="B285" s="469"/>
      <c r="C285" s="469"/>
      <c r="D285" s="454"/>
      <c r="E285" s="454"/>
      <c r="F285" s="53"/>
      <c r="G285" s="53"/>
      <c r="H285" s="495"/>
      <c r="I285" s="54"/>
      <c r="J285" s="54"/>
      <c r="K285" s="54"/>
      <c r="L285" s="55"/>
      <c r="M285" s="55"/>
      <c r="N285" s="55"/>
      <c r="O285" s="55"/>
      <c r="P285" s="55"/>
      <c r="Q285" s="243"/>
      <c r="R285" s="244"/>
      <c r="S285" s="244"/>
      <c r="T285" s="244"/>
      <c r="U285" s="504"/>
      <c r="V285" s="56"/>
      <c r="W285" s="56"/>
      <c r="X285" s="56"/>
      <c r="Y285" s="57"/>
      <c r="Z285" s="57"/>
      <c r="AA285" s="57"/>
      <c r="AB285" s="57"/>
      <c r="AC285" s="57"/>
      <c r="AD285" s="243"/>
      <c r="AE285" s="244"/>
      <c r="AF285" s="244"/>
      <c r="AG285" s="244"/>
      <c r="AH285" s="514"/>
      <c r="AI285" s="58"/>
      <c r="AJ285" s="58"/>
      <c r="AK285" s="58"/>
      <c r="AL285" s="47"/>
      <c r="AM285" s="47"/>
      <c r="AN285" s="47"/>
      <c r="AO285" s="47"/>
      <c r="AP285" s="47"/>
      <c r="AQ285" s="243"/>
      <c r="AR285" s="244"/>
      <c r="AS285" s="244"/>
      <c r="AT285" s="244"/>
      <c r="AU285" s="521"/>
      <c r="AV285" s="239"/>
      <c r="AW285" s="239"/>
      <c r="AX285" s="239"/>
      <c r="AY285" s="50"/>
      <c r="AZ285" s="50"/>
      <c r="BA285" s="50"/>
      <c r="BB285" s="50"/>
      <c r="BC285" s="50"/>
      <c r="BD285" s="243"/>
      <c r="BE285" s="244"/>
      <c r="BF285" s="244"/>
      <c r="BG285" s="246"/>
      <c r="BH285" s="529"/>
    </row>
    <row r="286" spans="1:60" s="52" customFormat="1">
      <c r="A286" s="63"/>
      <c r="B286" s="469"/>
      <c r="C286" s="469"/>
      <c r="D286" s="454"/>
      <c r="E286" s="454"/>
      <c r="F286" s="53"/>
      <c r="G286" s="53"/>
      <c r="H286" s="495"/>
      <c r="I286" s="54"/>
      <c r="J286" s="54"/>
      <c r="K286" s="54"/>
      <c r="L286" s="55"/>
      <c r="M286" s="55"/>
      <c r="N286" s="55"/>
      <c r="O286" s="55"/>
      <c r="P286" s="55"/>
      <c r="Q286" s="243"/>
      <c r="R286" s="244"/>
      <c r="S286" s="244"/>
      <c r="T286" s="244"/>
      <c r="U286" s="504"/>
      <c r="V286" s="56"/>
      <c r="W286" s="56"/>
      <c r="X286" s="56"/>
      <c r="Y286" s="57"/>
      <c r="Z286" s="57"/>
      <c r="AA286" s="57"/>
      <c r="AB286" s="57"/>
      <c r="AC286" s="57"/>
      <c r="AD286" s="243"/>
      <c r="AE286" s="244"/>
      <c r="AF286" s="244"/>
      <c r="AG286" s="244"/>
      <c r="AH286" s="514"/>
      <c r="AI286" s="58"/>
      <c r="AJ286" s="58"/>
      <c r="AK286" s="58"/>
      <c r="AL286" s="47"/>
      <c r="AM286" s="47"/>
      <c r="AN286" s="47"/>
      <c r="AO286" s="47"/>
      <c r="AP286" s="47"/>
      <c r="AQ286" s="243"/>
      <c r="AR286" s="244"/>
      <c r="AS286" s="244"/>
      <c r="AT286" s="244"/>
      <c r="AU286" s="521"/>
      <c r="AV286" s="239"/>
      <c r="AW286" s="239"/>
      <c r="AX286" s="239"/>
      <c r="AY286" s="50"/>
      <c r="AZ286" s="50"/>
      <c r="BA286" s="50"/>
      <c r="BB286" s="50"/>
      <c r="BC286" s="50"/>
      <c r="BD286" s="243"/>
      <c r="BE286" s="244"/>
      <c r="BF286" s="244"/>
      <c r="BG286" s="246"/>
      <c r="BH286" s="529"/>
    </row>
    <row r="287" spans="1:60" s="52" customFormat="1">
      <c r="A287" s="63"/>
      <c r="B287" s="469"/>
      <c r="C287" s="469"/>
      <c r="D287" s="454"/>
      <c r="E287" s="454"/>
      <c r="F287" s="53"/>
      <c r="G287" s="53"/>
      <c r="H287" s="495"/>
      <c r="I287" s="54"/>
      <c r="J287" s="54"/>
      <c r="K287" s="54"/>
      <c r="L287" s="55"/>
      <c r="M287" s="55"/>
      <c r="N287" s="55"/>
      <c r="O287" s="55"/>
      <c r="P287" s="55"/>
      <c r="Q287" s="243"/>
      <c r="R287" s="244"/>
      <c r="S287" s="244"/>
      <c r="T287" s="244"/>
      <c r="U287" s="504"/>
      <c r="V287" s="56"/>
      <c r="W287" s="56"/>
      <c r="X287" s="56"/>
      <c r="Y287" s="57"/>
      <c r="Z287" s="57"/>
      <c r="AA287" s="57"/>
      <c r="AB287" s="57"/>
      <c r="AC287" s="57"/>
      <c r="AD287" s="243"/>
      <c r="AE287" s="244"/>
      <c r="AF287" s="244"/>
      <c r="AG287" s="244"/>
      <c r="AH287" s="514"/>
      <c r="AI287" s="58"/>
      <c r="AJ287" s="58"/>
      <c r="AK287" s="58"/>
      <c r="AL287" s="47"/>
      <c r="AM287" s="47"/>
      <c r="AN287" s="47"/>
      <c r="AO287" s="47"/>
      <c r="AP287" s="47"/>
      <c r="AQ287" s="243"/>
      <c r="AR287" s="244"/>
      <c r="AS287" s="244"/>
      <c r="AT287" s="244"/>
      <c r="AU287" s="521"/>
      <c r="AV287" s="239"/>
      <c r="AW287" s="239"/>
      <c r="AX287" s="239"/>
      <c r="AY287" s="50"/>
      <c r="AZ287" s="50"/>
      <c r="BA287" s="50"/>
      <c r="BB287" s="50"/>
      <c r="BC287" s="50"/>
      <c r="BD287" s="243"/>
      <c r="BE287" s="244"/>
      <c r="BF287" s="244"/>
      <c r="BG287" s="246"/>
      <c r="BH287" s="529"/>
    </row>
    <row r="288" spans="1:60" s="52" customFormat="1">
      <c r="A288" s="63"/>
      <c r="B288" s="469"/>
      <c r="C288" s="469"/>
      <c r="D288" s="454"/>
      <c r="E288" s="454"/>
      <c r="F288" s="53"/>
      <c r="G288" s="53"/>
      <c r="H288" s="495"/>
      <c r="I288" s="54"/>
      <c r="J288" s="54"/>
      <c r="K288" s="54"/>
      <c r="L288" s="55"/>
      <c r="M288" s="55"/>
      <c r="N288" s="55"/>
      <c r="O288" s="55"/>
      <c r="P288" s="55"/>
      <c r="Q288" s="243"/>
      <c r="R288" s="244"/>
      <c r="S288" s="244"/>
      <c r="T288" s="244"/>
      <c r="U288" s="504"/>
      <c r="V288" s="56"/>
      <c r="W288" s="56"/>
      <c r="X288" s="56"/>
      <c r="Y288" s="57"/>
      <c r="Z288" s="57"/>
      <c r="AA288" s="57"/>
      <c r="AB288" s="57"/>
      <c r="AC288" s="57"/>
      <c r="AD288" s="243"/>
      <c r="AE288" s="244"/>
      <c r="AF288" s="244"/>
      <c r="AG288" s="244"/>
      <c r="AH288" s="514"/>
      <c r="AI288" s="58"/>
      <c r="AJ288" s="58"/>
      <c r="AK288" s="58"/>
      <c r="AL288" s="47"/>
      <c r="AM288" s="47"/>
      <c r="AN288" s="47"/>
      <c r="AO288" s="47"/>
      <c r="AP288" s="47"/>
      <c r="AQ288" s="243"/>
      <c r="AR288" s="244"/>
      <c r="AS288" s="244"/>
      <c r="AT288" s="244"/>
      <c r="AU288" s="521"/>
      <c r="AV288" s="239"/>
      <c r="AW288" s="239"/>
      <c r="AX288" s="239"/>
      <c r="AY288" s="50"/>
      <c r="AZ288" s="50"/>
      <c r="BA288" s="50"/>
      <c r="BB288" s="50"/>
      <c r="BC288" s="50"/>
      <c r="BD288" s="243"/>
      <c r="BE288" s="244"/>
      <c r="BF288" s="244"/>
      <c r="BG288" s="246"/>
      <c r="BH288" s="529"/>
    </row>
    <row r="289" spans="1:60" s="52" customFormat="1">
      <c r="A289" s="63"/>
      <c r="B289" s="469"/>
      <c r="C289" s="469"/>
      <c r="D289" s="454"/>
      <c r="E289" s="454"/>
      <c r="F289" s="53"/>
      <c r="G289" s="53"/>
      <c r="H289" s="495"/>
      <c r="I289" s="54"/>
      <c r="J289" s="54"/>
      <c r="K289" s="54"/>
      <c r="L289" s="55"/>
      <c r="M289" s="55"/>
      <c r="N289" s="55"/>
      <c r="O289" s="55"/>
      <c r="P289" s="55"/>
      <c r="Q289" s="243"/>
      <c r="R289" s="244"/>
      <c r="S289" s="244"/>
      <c r="T289" s="244"/>
      <c r="U289" s="504"/>
      <c r="V289" s="56"/>
      <c r="W289" s="56"/>
      <c r="X289" s="56"/>
      <c r="Y289" s="57"/>
      <c r="Z289" s="57"/>
      <c r="AA289" s="57"/>
      <c r="AB289" s="57"/>
      <c r="AC289" s="57"/>
      <c r="AD289" s="243"/>
      <c r="AE289" s="244"/>
      <c r="AF289" s="244"/>
      <c r="AG289" s="244"/>
      <c r="AH289" s="514"/>
      <c r="AI289" s="58"/>
      <c r="AJ289" s="58"/>
      <c r="AK289" s="58"/>
      <c r="AL289" s="47"/>
      <c r="AM289" s="47"/>
      <c r="AN289" s="47"/>
      <c r="AO289" s="47"/>
      <c r="AP289" s="47"/>
      <c r="AQ289" s="243"/>
      <c r="AR289" s="244"/>
      <c r="AS289" s="244"/>
      <c r="AT289" s="244"/>
      <c r="AU289" s="521"/>
      <c r="AV289" s="239"/>
      <c r="AW289" s="239"/>
      <c r="AX289" s="239"/>
      <c r="AY289" s="50"/>
      <c r="AZ289" s="50"/>
      <c r="BA289" s="50"/>
      <c r="BB289" s="50"/>
      <c r="BC289" s="50"/>
      <c r="BD289" s="243"/>
      <c r="BE289" s="244"/>
      <c r="BF289" s="244"/>
      <c r="BG289" s="246"/>
      <c r="BH289" s="529"/>
    </row>
    <row r="290" spans="1:60" s="52" customFormat="1">
      <c r="A290" s="63"/>
      <c r="B290" s="469"/>
      <c r="C290" s="469"/>
      <c r="D290" s="454"/>
      <c r="E290" s="454"/>
      <c r="F290" s="53"/>
      <c r="G290" s="53"/>
      <c r="H290" s="495"/>
      <c r="I290" s="54"/>
      <c r="J290" s="54"/>
      <c r="K290" s="54"/>
      <c r="L290" s="55"/>
      <c r="M290" s="55"/>
      <c r="N290" s="55"/>
      <c r="O290" s="55"/>
      <c r="P290" s="55"/>
      <c r="Q290" s="243"/>
      <c r="R290" s="244"/>
      <c r="S290" s="244"/>
      <c r="T290" s="244"/>
      <c r="U290" s="504"/>
      <c r="V290" s="56"/>
      <c r="W290" s="56"/>
      <c r="X290" s="56"/>
      <c r="Y290" s="57"/>
      <c r="Z290" s="57"/>
      <c r="AA290" s="57"/>
      <c r="AB290" s="57"/>
      <c r="AC290" s="57"/>
      <c r="AD290" s="243"/>
      <c r="AE290" s="244"/>
      <c r="AF290" s="244"/>
      <c r="AG290" s="244"/>
      <c r="AH290" s="514"/>
      <c r="AI290" s="58"/>
      <c r="AJ290" s="58"/>
      <c r="AK290" s="58"/>
      <c r="AL290" s="47"/>
      <c r="AM290" s="47"/>
      <c r="AN290" s="47"/>
      <c r="AO290" s="47"/>
      <c r="AP290" s="47"/>
      <c r="AQ290" s="243"/>
      <c r="AR290" s="244"/>
      <c r="AS290" s="244"/>
      <c r="AT290" s="244"/>
      <c r="AU290" s="521"/>
      <c r="AV290" s="239"/>
      <c r="AW290" s="239"/>
      <c r="AX290" s="239"/>
      <c r="AY290" s="50"/>
      <c r="AZ290" s="50"/>
      <c r="BA290" s="50"/>
      <c r="BB290" s="50"/>
      <c r="BC290" s="50"/>
      <c r="BD290" s="243"/>
      <c r="BE290" s="244"/>
      <c r="BF290" s="244"/>
      <c r="BG290" s="246"/>
      <c r="BH290" s="529"/>
    </row>
    <row r="291" spans="1:60" s="52" customFormat="1">
      <c r="A291" s="63"/>
      <c r="B291" s="469"/>
      <c r="C291" s="469"/>
      <c r="D291" s="454"/>
      <c r="E291" s="454"/>
      <c r="F291" s="53"/>
      <c r="G291" s="53"/>
      <c r="H291" s="495"/>
      <c r="I291" s="54"/>
      <c r="J291" s="54"/>
      <c r="K291" s="54"/>
      <c r="L291" s="55"/>
      <c r="M291" s="55"/>
      <c r="N291" s="55"/>
      <c r="O291" s="55"/>
      <c r="P291" s="55"/>
      <c r="Q291" s="243"/>
      <c r="R291" s="244"/>
      <c r="S291" s="244"/>
      <c r="T291" s="244"/>
      <c r="U291" s="504"/>
      <c r="V291" s="56"/>
      <c r="W291" s="56"/>
      <c r="X291" s="56"/>
      <c r="Y291" s="57"/>
      <c r="Z291" s="57"/>
      <c r="AA291" s="57"/>
      <c r="AB291" s="57"/>
      <c r="AC291" s="57"/>
      <c r="AD291" s="243"/>
      <c r="AE291" s="244"/>
      <c r="AF291" s="244"/>
      <c r="AG291" s="244"/>
      <c r="AH291" s="514"/>
      <c r="AI291" s="58"/>
      <c r="AJ291" s="58"/>
      <c r="AK291" s="58"/>
      <c r="AL291" s="47"/>
      <c r="AM291" s="47"/>
      <c r="AN291" s="47"/>
      <c r="AO291" s="47"/>
      <c r="AP291" s="47"/>
      <c r="AQ291" s="243"/>
      <c r="AR291" s="244"/>
      <c r="AS291" s="244"/>
      <c r="AT291" s="244"/>
      <c r="AU291" s="521"/>
      <c r="AV291" s="239"/>
      <c r="AW291" s="239"/>
      <c r="AX291" s="239"/>
      <c r="AY291" s="50"/>
      <c r="AZ291" s="50"/>
      <c r="BA291" s="50"/>
      <c r="BB291" s="50"/>
      <c r="BC291" s="50"/>
      <c r="BD291" s="243"/>
      <c r="BE291" s="244"/>
      <c r="BF291" s="244"/>
      <c r="BG291" s="246"/>
      <c r="BH291" s="529"/>
    </row>
    <row r="292" spans="1:60" s="52" customFormat="1">
      <c r="A292" s="63"/>
      <c r="B292" s="469"/>
      <c r="C292" s="469"/>
      <c r="D292" s="454"/>
      <c r="E292" s="454"/>
      <c r="F292" s="53"/>
      <c r="G292" s="53"/>
      <c r="H292" s="495"/>
      <c r="I292" s="54"/>
      <c r="J292" s="54"/>
      <c r="K292" s="54"/>
      <c r="L292" s="55"/>
      <c r="M292" s="55"/>
      <c r="N292" s="55"/>
      <c r="O292" s="55"/>
      <c r="P292" s="55"/>
      <c r="Q292" s="243"/>
      <c r="R292" s="244"/>
      <c r="S292" s="244"/>
      <c r="T292" s="244"/>
      <c r="U292" s="504"/>
      <c r="V292" s="56"/>
      <c r="W292" s="56"/>
      <c r="X292" s="56"/>
      <c r="Y292" s="57"/>
      <c r="Z292" s="57"/>
      <c r="AA292" s="57"/>
      <c r="AB292" s="57"/>
      <c r="AC292" s="57"/>
      <c r="AD292" s="243"/>
      <c r="AE292" s="244"/>
      <c r="AF292" s="244"/>
      <c r="AG292" s="244"/>
      <c r="AH292" s="514"/>
      <c r="AI292" s="58"/>
      <c r="AJ292" s="58"/>
      <c r="AK292" s="58"/>
      <c r="AL292" s="47"/>
      <c r="AM292" s="47"/>
      <c r="AN292" s="47"/>
      <c r="AO292" s="47"/>
      <c r="AP292" s="47"/>
      <c r="AQ292" s="243"/>
      <c r="AR292" s="244"/>
      <c r="AS292" s="244"/>
      <c r="AT292" s="244"/>
      <c r="AU292" s="521"/>
      <c r="AV292" s="239"/>
      <c r="AW292" s="239"/>
      <c r="AX292" s="239"/>
      <c r="AY292" s="50"/>
      <c r="AZ292" s="50"/>
      <c r="BA292" s="50"/>
      <c r="BB292" s="50"/>
      <c r="BC292" s="50"/>
      <c r="BD292" s="243"/>
      <c r="BE292" s="244"/>
      <c r="BF292" s="244"/>
      <c r="BG292" s="246"/>
      <c r="BH292" s="529"/>
    </row>
    <row r="293" spans="1:60" s="52" customFormat="1">
      <c r="A293" s="63"/>
      <c r="B293" s="469"/>
      <c r="C293" s="469"/>
      <c r="D293" s="454"/>
      <c r="E293" s="454"/>
      <c r="F293" s="53"/>
      <c r="G293" s="53"/>
      <c r="H293" s="495"/>
      <c r="I293" s="55"/>
      <c r="J293" s="55"/>
      <c r="K293" s="55"/>
      <c r="L293" s="55"/>
      <c r="M293" s="55"/>
      <c r="N293" s="55"/>
      <c r="O293" s="55"/>
      <c r="P293" s="55"/>
      <c r="Q293" s="243"/>
      <c r="R293" s="244"/>
      <c r="S293" s="244"/>
      <c r="T293" s="244"/>
      <c r="U293" s="504"/>
      <c r="V293" s="57"/>
      <c r="W293" s="57"/>
      <c r="X293" s="57"/>
      <c r="Y293" s="57"/>
      <c r="Z293" s="57"/>
      <c r="AA293" s="57"/>
      <c r="AB293" s="57"/>
      <c r="AC293" s="57"/>
      <c r="AD293" s="243"/>
      <c r="AE293" s="244"/>
      <c r="AF293" s="244"/>
      <c r="AG293" s="244"/>
      <c r="AH293" s="514"/>
      <c r="AI293" s="47"/>
      <c r="AJ293" s="47"/>
      <c r="AK293" s="47"/>
      <c r="AL293" s="47"/>
      <c r="AM293" s="47"/>
      <c r="AN293" s="47"/>
      <c r="AO293" s="47"/>
      <c r="AP293" s="47"/>
      <c r="AQ293" s="243"/>
      <c r="AR293" s="244"/>
      <c r="AS293" s="244"/>
      <c r="AT293" s="244"/>
      <c r="AU293" s="521"/>
      <c r="AV293" s="50"/>
      <c r="AW293" s="50"/>
      <c r="AX293" s="50"/>
      <c r="AY293" s="50"/>
      <c r="AZ293" s="50"/>
      <c r="BA293" s="50"/>
      <c r="BB293" s="50"/>
      <c r="BC293" s="50"/>
      <c r="BD293" s="243"/>
      <c r="BE293" s="244"/>
      <c r="BF293" s="244"/>
      <c r="BG293" s="246"/>
      <c r="BH293" s="529"/>
    </row>
    <row r="294" spans="1:60" s="52" customFormat="1">
      <c r="A294" s="63"/>
      <c r="B294" s="469"/>
      <c r="C294" s="469"/>
      <c r="D294" s="454"/>
      <c r="E294" s="454"/>
      <c r="F294" s="53"/>
      <c r="G294" s="53"/>
      <c r="H294" s="495"/>
      <c r="I294" s="55"/>
      <c r="J294" s="55"/>
      <c r="K294" s="55"/>
      <c r="L294" s="55"/>
      <c r="M294" s="55"/>
      <c r="N294" s="55"/>
      <c r="O294" s="55"/>
      <c r="P294" s="55"/>
      <c r="Q294" s="243"/>
      <c r="R294" s="244"/>
      <c r="S294" s="244"/>
      <c r="T294" s="244"/>
      <c r="U294" s="504"/>
      <c r="V294" s="57"/>
      <c r="W294" s="57"/>
      <c r="X294" s="57"/>
      <c r="Y294" s="57"/>
      <c r="Z294" s="57"/>
      <c r="AA294" s="57"/>
      <c r="AB294" s="57"/>
      <c r="AC294" s="57"/>
      <c r="AD294" s="243"/>
      <c r="AE294" s="244"/>
      <c r="AF294" s="244"/>
      <c r="AG294" s="244"/>
      <c r="AH294" s="514"/>
      <c r="AI294" s="47"/>
      <c r="AJ294" s="47"/>
      <c r="AK294" s="47"/>
      <c r="AL294" s="47"/>
      <c r="AM294" s="47"/>
      <c r="AN294" s="47"/>
      <c r="AO294" s="47"/>
      <c r="AP294" s="47"/>
      <c r="AQ294" s="243"/>
      <c r="AR294" s="244"/>
      <c r="AS294" s="244"/>
      <c r="AT294" s="244"/>
      <c r="AU294" s="521"/>
      <c r="AV294" s="50"/>
      <c r="AW294" s="50"/>
      <c r="AX294" s="50"/>
      <c r="AY294" s="50"/>
      <c r="AZ294" s="50"/>
      <c r="BA294" s="50"/>
      <c r="BB294" s="50"/>
      <c r="BC294" s="50"/>
      <c r="BD294" s="243"/>
      <c r="BE294" s="244"/>
      <c r="BF294" s="244"/>
      <c r="BG294" s="246"/>
      <c r="BH294" s="529"/>
    </row>
    <row r="295" spans="1:60" s="52" customFormat="1">
      <c r="A295" s="63"/>
      <c r="B295" s="469"/>
      <c r="C295" s="469"/>
      <c r="D295" s="454"/>
      <c r="E295" s="454"/>
      <c r="F295" s="53"/>
      <c r="G295" s="53"/>
      <c r="H295" s="495"/>
      <c r="I295" s="55"/>
      <c r="J295" s="55"/>
      <c r="K295" s="55"/>
      <c r="L295" s="55"/>
      <c r="M295" s="55"/>
      <c r="N295" s="55"/>
      <c r="O295" s="55"/>
      <c r="P295" s="55"/>
      <c r="Q295" s="243"/>
      <c r="R295" s="244"/>
      <c r="S295" s="244"/>
      <c r="T295" s="244"/>
      <c r="U295" s="504"/>
      <c r="V295" s="57"/>
      <c r="W295" s="57"/>
      <c r="X295" s="57"/>
      <c r="Y295" s="57"/>
      <c r="Z295" s="57"/>
      <c r="AA295" s="57"/>
      <c r="AB295" s="57"/>
      <c r="AC295" s="57"/>
      <c r="AD295" s="243"/>
      <c r="AE295" s="244"/>
      <c r="AF295" s="244"/>
      <c r="AG295" s="244"/>
      <c r="AH295" s="514"/>
      <c r="AI295" s="47"/>
      <c r="AJ295" s="47"/>
      <c r="AK295" s="47"/>
      <c r="AL295" s="47"/>
      <c r="AM295" s="47"/>
      <c r="AN295" s="47"/>
      <c r="AO295" s="47"/>
      <c r="AP295" s="47"/>
      <c r="AQ295" s="243"/>
      <c r="AR295" s="244"/>
      <c r="AS295" s="244"/>
      <c r="AT295" s="244"/>
      <c r="AU295" s="521"/>
      <c r="AV295" s="50"/>
      <c r="AW295" s="50"/>
      <c r="AX295" s="50"/>
      <c r="AY295" s="50"/>
      <c r="AZ295" s="50"/>
      <c r="BA295" s="50"/>
      <c r="BB295" s="50"/>
      <c r="BC295" s="50"/>
      <c r="BD295" s="243"/>
      <c r="BE295" s="244"/>
      <c r="BF295" s="244"/>
      <c r="BG295" s="246"/>
      <c r="BH295" s="529"/>
    </row>
    <row r="296" spans="1:60" s="52" customFormat="1">
      <c r="A296" s="63"/>
      <c r="B296" s="469"/>
      <c r="C296" s="469"/>
      <c r="D296" s="454"/>
      <c r="E296" s="454"/>
      <c r="F296" s="53"/>
      <c r="G296" s="53"/>
      <c r="H296" s="495"/>
      <c r="I296" s="55"/>
      <c r="J296" s="55"/>
      <c r="K296" s="55"/>
      <c r="L296" s="55"/>
      <c r="M296" s="55"/>
      <c r="N296" s="55"/>
      <c r="O296" s="55"/>
      <c r="P296" s="55"/>
      <c r="Q296" s="243"/>
      <c r="R296" s="244"/>
      <c r="S296" s="244"/>
      <c r="T296" s="244"/>
      <c r="U296" s="504"/>
      <c r="V296" s="57"/>
      <c r="W296" s="57"/>
      <c r="X296" s="57"/>
      <c r="Y296" s="57"/>
      <c r="Z296" s="57"/>
      <c r="AA296" s="57"/>
      <c r="AB296" s="57"/>
      <c r="AC296" s="57"/>
      <c r="AD296" s="243"/>
      <c r="AE296" s="244"/>
      <c r="AF296" s="244"/>
      <c r="AG296" s="244"/>
      <c r="AH296" s="514"/>
      <c r="AI296" s="47"/>
      <c r="AJ296" s="47"/>
      <c r="AK296" s="47"/>
      <c r="AL296" s="47"/>
      <c r="AM296" s="47"/>
      <c r="AN296" s="47"/>
      <c r="AO296" s="47"/>
      <c r="AP296" s="47"/>
      <c r="AQ296" s="243"/>
      <c r="AR296" s="244"/>
      <c r="AS296" s="244"/>
      <c r="AT296" s="244"/>
      <c r="AU296" s="521"/>
      <c r="AV296" s="50"/>
      <c r="AW296" s="50"/>
      <c r="AX296" s="50"/>
      <c r="AY296" s="50"/>
      <c r="AZ296" s="50"/>
      <c r="BA296" s="50"/>
      <c r="BB296" s="50"/>
      <c r="BC296" s="50"/>
      <c r="BD296" s="243"/>
      <c r="BE296" s="244"/>
      <c r="BF296" s="244"/>
      <c r="BG296" s="246"/>
      <c r="BH296" s="529"/>
    </row>
    <row r="297" spans="1:60" s="52" customFormat="1">
      <c r="A297" s="63"/>
      <c r="B297" s="469"/>
      <c r="C297" s="469"/>
      <c r="D297" s="454"/>
      <c r="E297" s="454"/>
      <c r="F297" s="53"/>
      <c r="G297" s="53"/>
      <c r="H297" s="495"/>
      <c r="I297" s="55"/>
      <c r="J297" s="55"/>
      <c r="K297" s="55"/>
      <c r="L297" s="55"/>
      <c r="M297" s="55"/>
      <c r="N297" s="55"/>
      <c r="O297" s="55"/>
      <c r="P297" s="55"/>
      <c r="Q297" s="243"/>
      <c r="R297" s="244"/>
      <c r="S297" s="244"/>
      <c r="T297" s="244"/>
      <c r="U297" s="504"/>
      <c r="V297" s="57"/>
      <c r="W297" s="57"/>
      <c r="X297" s="57"/>
      <c r="Y297" s="57"/>
      <c r="Z297" s="57"/>
      <c r="AA297" s="57"/>
      <c r="AB297" s="57"/>
      <c r="AC297" s="57"/>
      <c r="AD297" s="243"/>
      <c r="AE297" s="244"/>
      <c r="AF297" s="244"/>
      <c r="AG297" s="244"/>
      <c r="AH297" s="514"/>
      <c r="AI297" s="47"/>
      <c r="AJ297" s="47"/>
      <c r="AK297" s="47"/>
      <c r="AL297" s="47"/>
      <c r="AM297" s="47"/>
      <c r="AN297" s="47"/>
      <c r="AO297" s="47"/>
      <c r="AP297" s="47"/>
      <c r="AQ297" s="243"/>
      <c r="AR297" s="244"/>
      <c r="AS297" s="244"/>
      <c r="AT297" s="244"/>
      <c r="AU297" s="521"/>
      <c r="AV297" s="50"/>
      <c r="AW297" s="50"/>
      <c r="AX297" s="50"/>
      <c r="AY297" s="50"/>
      <c r="AZ297" s="50"/>
      <c r="BA297" s="50"/>
      <c r="BB297" s="50"/>
      <c r="BC297" s="50"/>
      <c r="BD297" s="243"/>
      <c r="BE297" s="244"/>
      <c r="BF297" s="244"/>
      <c r="BG297" s="246"/>
      <c r="BH297" s="529"/>
    </row>
    <row r="298" spans="1:60" s="52" customFormat="1">
      <c r="A298" s="63"/>
      <c r="B298" s="469"/>
      <c r="C298" s="469"/>
      <c r="D298" s="454"/>
      <c r="E298" s="454"/>
      <c r="F298" s="53"/>
      <c r="G298" s="53"/>
      <c r="H298" s="495"/>
      <c r="I298" s="55"/>
      <c r="J298" s="55"/>
      <c r="K298" s="55"/>
      <c r="L298" s="55"/>
      <c r="M298" s="55"/>
      <c r="N298" s="55"/>
      <c r="O298" s="55"/>
      <c r="P298" s="55"/>
      <c r="Q298" s="243"/>
      <c r="R298" s="244"/>
      <c r="S298" s="244"/>
      <c r="T298" s="244"/>
      <c r="U298" s="504"/>
      <c r="V298" s="57"/>
      <c r="W298" s="57"/>
      <c r="X298" s="57"/>
      <c r="Y298" s="57"/>
      <c r="Z298" s="57"/>
      <c r="AA298" s="57"/>
      <c r="AB298" s="57"/>
      <c r="AC298" s="57"/>
      <c r="AD298" s="243"/>
      <c r="AE298" s="244"/>
      <c r="AF298" s="244"/>
      <c r="AG298" s="244"/>
      <c r="AH298" s="514"/>
      <c r="AI298" s="47"/>
      <c r="AJ298" s="47"/>
      <c r="AK298" s="47"/>
      <c r="AL298" s="47"/>
      <c r="AM298" s="47"/>
      <c r="AN298" s="47"/>
      <c r="AO298" s="47"/>
      <c r="AP298" s="47"/>
      <c r="AQ298" s="243"/>
      <c r="AR298" s="244"/>
      <c r="AS298" s="244"/>
      <c r="AT298" s="244"/>
      <c r="AU298" s="521"/>
      <c r="AV298" s="50"/>
      <c r="AW298" s="50"/>
      <c r="AX298" s="50"/>
      <c r="AY298" s="50"/>
      <c r="AZ298" s="50"/>
      <c r="BA298" s="50"/>
      <c r="BB298" s="50"/>
      <c r="BC298" s="50"/>
      <c r="BD298" s="243"/>
      <c r="BE298" s="244"/>
      <c r="BF298" s="244"/>
      <c r="BG298" s="246"/>
      <c r="BH298" s="529"/>
    </row>
    <row r="299" spans="1:60" s="52" customFormat="1">
      <c r="A299" s="63"/>
      <c r="B299" s="469"/>
      <c r="C299" s="469"/>
      <c r="D299" s="454"/>
      <c r="E299" s="454"/>
      <c r="F299" s="53"/>
      <c r="G299" s="53"/>
      <c r="H299" s="495"/>
      <c r="I299" s="55"/>
      <c r="J299" s="55"/>
      <c r="K299" s="55"/>
      <c r="L299" s="55"/>
      <c r="M299" s="55"/>
      <c r="N299" s="55"/>
      <c r="O299" s="55"/>
      <c r="P299" s="55"/>
      <c r="Q299" s="243"/>
      <c r="R299" s="244"/>
      <c r="S299" s="244"/>
      <c r="T299" s="244"/>
      <c r="U299" s="504"/>
      <c r="V299" s="57"/>
      <c r="W299" s="57"/>
      <c r="X299" s="57"/>
      <c r="Y299" s="57"/>
      <c r="Z299" s="57"/>
      <c r="AA299" s="57"/>
      <c r="AB299" s="57"/>
      <c r="AC299" s="57"/>
      <c r="AD299" s="243"/>
      <c r="AE299" s="244"/>
      <c r="AF299" s="244"/>
      <c r="AG299" s="244"/>
      <c r="AH299" s="514"/>
      <c r="AI299" s="47"/>
      <c r="AJ299" s="47"/>
      <c r="AK299" s="47"/>
      <c r="AL299" s="47"/>
      <c r="AM299" s="47"/>
      <c r="AN299" s="47"/>
      <c r="AO299" s="47"/>
      <c r="AP299" s="47"/>
      <c r="AQ299" s="243"/>
      <c r="AR299" s="244"/>
      <c r="AS299" s="244"/>
      <c r="AT299" s="244"/>
      <c r="AU299" s="521"/>
      <c r="AV299" s="50"/>
      <c r="AW299" s="50"/>
      <c r="AX299" s="50"/>
      <c r="AY299" s="50"/>
      <c r="AZ299" s="50"/>
      <c r="BA299" s="50"/>
      <c r="BB299" s="50"/>
      <c r="BC299" s="50"/>
      <c r="BD299" s="243"/>
      <c r="BE299" s="244"/>
      <c r="BF299" s="244"/>
      <c r="BG299" s="246"/>
      <c r="BH299" s="529"/>
    </row>
    <row r="300" spans="1:60" s="52" customFormat="1">
      <c r="A300" s="63"/>
      <c r="B300" s="469"/>
      <c r="C300" s="469"/>
      <c r="D300" s="454"/>
      <c r="E300" s="454"/>
      <c r="F300" s="53"/>
      <c r="G300" s="53"/>
      <c r="H300" s="495"/>
      <c r="I300" s="55"/>
      <c r="J300" s="55"/>
      <c r="K300" s="55"/>
      <c r="L300" s="55"/>
      <c r="M300" s="55"/>
      <c r="N300" s="55"/>
      <c r="O300" s="55"/>
      <c r="P300" s="55"/>
      <c r="Q300" s="243"/>
      <c r="R300" s="244"/>
      <c r="S300" s="244"/>
      <c r="T300" s="244"/>
      <c r="U300" s="504"/>
      <c r="V300" s="57"/>
      <c r="W300" s="57"/>
      <c r="X300" s="57"/>
      <c r="Y300" s="57"/>
      <c r="Z300" s="57"/>
      <c r="AA300" s="57"/>
      <c r="AB300" s="57"/>
      <c r="AC300" s="57"/>
      <c r="AD300" s="243"/>
      <c r="AE300" s="244"/>
      <c r="AF300" s="244"/>
      <c r="AG300" s="244"/>
      <c r="AH300" s="514"/>
      <c r="AI300" s="47"/>
      <c r="AJ300" s="47"/>
      <c r="AK300" s="47"/>
      <c r="AL300" s="47"/>
      <c r="AM300" s="47"/>
      <c r="AN300" s="47"/>
      <c r="AO300" s="47"/>
      <c r="AP300" s="47"/>
      <c r="AQ300" s="243"/>
      <c r="AR300" s="244"/>
      <c r="AS300" s="244"/>
      <c r="AT300" s="244"/>
      <c r="AU300" s="521"/>
      <c r="AV300" s="50"/>
      <c r="AW300" s="50"/>
      <c r="AX300" s="50"/>
      <c r="AY300" s="50"/>
      <c r="AZ300" s="50"/>
      <c r="BA300" s="50"/>
      <c r="BB300" s="50"/>
      <c r="BC300" s="50"/>
      <c r="BD300" s="243"/>
      <c r="BE300" s="244"/>
      <c r="BF300" s="244"/>
      <c r="BG300" s="246"/>
      <c r="BH300" s="529"/>
    </row>
    <row r="301" spans="1:60" s="52" customFormat="1">
      <c r="A301" s="63"/>
      <c r="B301" s="469"/>
      <c r="C301" s="469"/>
      <c r="D301" s="454"/>
      <c r="E301" s="454"/>
      <c r="F301" s="53"/>
      <c r="G301" s="53"/>
      <c r="H301" s="495"/>
      <c r="I301" s="55"/>
      <c r="J301" s="55"/>
      <c r="K301" s="55"/>
      <c r="L301" s="55"/>
      <c r="M301" s="55"/>
      <c r="N301" s="55"/>
      <c r="O301" s="55"/>
      <c r="P301" s="55"/>
      <c r="Q301" s="243"/>
      <c r="R301" s="244"/>
      <c r="S301" s="244"/>
      <c r="T301" s="244"/>
      <c r="U301" s="504"/>
      <c r="V301" s="57"/>
      <c r="W301" s="57"/>
      <c r="X301" s="57"/>
      <c r="Y301" s="57"/>
      <c r="Z301" s="57"/>
      <c r="AA301" s="57"/>
      <c r="AB301" s="57"/>
      <c r="AC301" s="57"/>
      <c r="AD301" s="243"/>
      <c r="AE301" s="244"/>
      <c r="AF301" s="244"/>
      <c r="AG301" s="244"/>
      <c r="AH301" s="514"/>
      <c r="AI301" s="47"/>
      <c r="AJ301" s="47"/>
      <c r="AK301" s="47"/>
      <c r="AL301" s="47"/>
      <c r="AM301" s="47"/>
      <c r="AN301" s="47"/>
      <c r="AO301" s="47"/>
      <c r="AP301" s="47"/>
      <c r="AQ301" s="243"/>
      <c r="AR301" s="244"/>
      <c r="AS301" s="244"/>
      <c r="AT301" s="244"/>
      <c r="AU301" s="521"/>
      <c r="AV301" s="50"/>
      <c r="AW301" s="50"/>
      <c r="AX301" s="50"/>
      <c r="AY301" s="50"/>
      <c r="AZ301" s="50"/>
      <c r="BA301" s="50"/>
      <c r="BB301" s="50"/>
      <c r="BC301" s="50"/>
      <c r="BD301" s="243"/>
      <c r="BE301" s="244"/>
      <c r="BF301" s="244"/>
      <c r="BG301" s="246"/>
      <c r="BH301" s="529"/>
    </row>
    <row r="302" spans="1:60" s="52" customFormat="1">
      <c r="A302" s="63"/>
      <c r="B302" s="469"/>
      <c r="C302" s="469"/>
      <c r="D302" s="454"/>
      <c r="E302" s="454"/>
      <c r="F302" s="53"/>
      <c r="G302" s="53"/>
      <c r="H302" s="495"/>
      <c r="I302" s="55"/>
      <c r="J302" s="55"/>
      <c r="K302" s="55"/>
      <c r="L302" s="55"/>
      <c r="M302" s="55"/>
      <c r="N302" s="55"/>
      <c r="O302" s="55"/>
      <c r="P302" s="55"/>
      <c r="Q302" s="243"/>
      <c r="R302" s="244"/>
      <c r="S302" s="244"/>
      <c r="T302" s="244"/>
      <c r="U302" s="504"/>
      <c r="V302" s="57"/>
      <c r="W302" s="57"/>
      <c r="X302" s="57"/>
      <c r="Y302" s="57"/>
      <c r="Z302" s="57"/>
      <c r="AA302" s="57"/>
      <c r="AB302" s="57"/>
      <c r="AC302" s="57"/>
      <c r="AD302" s="243"/>
      <c r="AE302" s="244"/>
      <c r="AF302" s="244"/>
      <c r="AG302" s="244"/>
      <c r="AH302" s="514"/>
      <c r="AI302" s="47"/>
      <c r="AJ302" s="47"/>
      <c r="AK302" s="47"/>
      <c r="AL302" s="47"/>
      <c r="AM302" s="47"/>
      <c r="AN302" s="47"/>
      <c r="AO302" s="47"/>
      <c r="AP302" s="47"/>
      <c r="AQ302" s="243"/>
      <c r="AR302" s="244"/>
      <c r="AS302" s="244"/>
      <c r="AT302" s="244"/>
      <c r="AU302" s="521"/>
      <c r="AV302" s="50"/>
      <c r="AW302" s="50"/>
      <c r="AX302" s="50"/>
      <c r="AY302" s="50"/>
      <c r="AZ302" s="50"/>
      <c r="BA302" s="50"/>
      <c r="BB302" s="50"/>
      <c r="BC302" s="50"/>
      <c r="BD302" s="243"/>
      <c r="BE302" s="244"/>
      <c r="BF302" s="244"/>
      <c r="BG302" s="246"/>
      <c r="BH302" s="529"/>
    </row>
    <row r="303" spans="1:60" s="52" customFormat="1">
      <c r="A303" s="63"/>
      <c r="B303" s="469"/>
      <c r="C303" s="469"/>
      <c r="D303" s="454"/>
      <c r="E303" s="454"/>
      <c r="F303" s="53"/>
      <c r="G303" s="53"/>
      <c r="H303" s="495"/>
      <c r="I303" s="55"/>
      <c r="J303" s="55"/>
      <c r="K303" s="55"/>
      <c r="L303" s="55"/>
      <c r="M303" s="55"/>
      <c r="N303" s="55"/>
      <c r="O303" s="55"/>
      <c r="P303" s="55"/>
      <c r="Q303" s="243"/>
      <c r="R303" s="244"/>
      <c r="S303" s="244"/>
      <c r="T303" s="244"/>
      <c r="U303" s="504"/>
      <c r="V303" s="57"/>
      <c r="W303" s="57"/>
      <c r="X303" s="57"/>
      <c r="Y303" s="57"/>
      <c r="Z303" s="57"/>
      <c r="AA303" s="57"/>
      <c r="AB303" s="57"/>
      <c r="AC303" s="57"/>
      <c r="AD303" s="243"/>
      <c r="AE303" s="244"/>
      <c r="AF303" s="244"/>
      <c r="AG303" s="244"/>
      <c r="AH303" s="514"/>
      <c r="AI303" s="47"/>
      <c r="AJ303" s="47"/>
      <c r="AK303" s="47"/>
      <c r="AL303" s="47"/>
      <c r="AM303" s="47"/>
      <c r="AN303" s="47"/>
      <c r="AO303" s="47"/>
      <c r="AP303" s="47"/>
      <c r="AQ303" s="243"/>
      <c r="AR303" s="244"/>
      <c r="AS303" s="244"/>
      <c r="AT303" s="244"/>
      <c r="AU303" s="521"/>
      <c r="AV303" s="50"/>
      <c r="AW303" s="50"/>
      <c r="AX303" s="50"/>
      <c r="AY303" s="50"/>
      <c r="AZ303" s="50"/>
      <c r="BA303" s="50"/>
      <c r="BB303" s="50"/>
      <c r="BC303" s="50"/>
      <c r="BD303" s="243"/>
      <c r="BE303" s="244"/>
      <c r="BF303" s="244"/>
      <c r="BG303" s="246"/>
      <c r="BH303" s="529"/>
    </row>
  </sheetData>
  <sheetProtection sheet="1" formatRows="0" insertRows="0" deleteRows="0" sort="0"/>
  <mergeCells count="78">
    <mergeCell ref="BG5:BG10"/>
    <mergeCell ref="R5:R10"/>
    <mergeCell ref="S5:S10"/>
    <mergeCell ref="AD5:AD10"/>
    <mergeCell ref="AG5:AG10"/>
    <mergeCell ref="AQ5:AQ10"/>
    <mergeCell ref="Z9:AA9"/>
    <mergeCell ref="V7:AA7"/>
    <mergeCell ref="AB5:AB10"/>
    <mergeCell ref="AC5:AC10"/>
    <mergeCell ref="AI5:AJ5"/>
    <mergeCell ref="AK5:AL5"/>
    <mergeCell ref="AI9:AJ9"/>
    <mergeCell ref="AI7:AN7"/>
    <mergeCell ref="AV7:BA7"/>
    <mergeCell ref="BD5:BD10"/>
    <mergeCell ref="I4:N4"/>
    <mergeCell ref="I2:U3"/>
    <mergeCell ref="V2:AH3"/>
    <mergeCell ref="AI4:AN4"/>
    <mergeCell ref="AI2:AU3"/>
    <mergeCell ref="Z4:AA4"/>
    <mergeCell ref="A2:A6"/>
    <mergeCell ref="C2:E2"/>
    <mergeCell ref="K5:L5"/>
    <mergeCell ref="C3:E3"/>
    <mergeCell ref="C4:E4"/>
    <mergeCell ref="G5:G10"/>
    <mergeCell ref="I5:J5"/>
    <mergeCell ref="A8:A10"/>
    <mergeCell ref="C8:E8"/>
    <mergeCell ref="I8:N8"/>
    <mergeCell ref="C9:E9"/>
    <mergeCell ref="I9:J9"/>
    <mergeCell ref="K9:L9"/>
    <mergeCell ref="M9:N9"/>
    <mergeCell ref="C5:E5"/>
    <mergeCell ref="F5:F10"/>
    <mergeCell ref="B1:E1"/>
    <mergeCell ref="F1:BH1"/>
    <mergeCell ref="BB5:BB10"/>
    <mergeCell ref="BC5:BC10"/>
    <mergeCell ref="AV9:AW9"/>
    <mergeCell ref="AX9:AY9"/>
    <mergeCell ref="AZ9:BA9"/>
    <mergeCell ref="V5:W5"/>
    <mergeCell ref="X5:Y5"/>
    <mergeCell ref="C7:E7"/>
    <mergeCell ref="X9:Y9"/>
    <mergeCell ref="V8:AA8"/>
    <mergeCell ref="O5:O10"/>
    <mergeCell ref="AV4:BA4"/>
    <mergeCell ref="BF5:BF10"/>
    <mergeCell ref="AV2:BH3"/>
    <mergeCell ref="C6:E6"/>
    <mergeCell ref="AK9:AL9"/>
    <mergeCell ref="BE5:BE10"/>
    <mergeCell ref="I7:N7"/>
    <mergeCell ref="M5:N5"/>
    <mergeCell ref="AI8:AN8"/>
    <mergeCell ref="AM9:AN9"/>
    <mergeCell ref="P5:P10"/>
    <mergeCell ref="Q5:Q10"/>
    <mergeCell ref="AE5:AE10"/>
    <mergeCell ref="V9:W9"/>
    <mergeCell ref="Z5:AA5"/>
    <mergeCell ref="AM5:AN5"/>
    <mergeCell ref="T5:T10"/>
    <mergeCell ref="AF5:AF10"/>
    <mergeCell ref="AO5:AO10"/>
    <mergeCell ref="AP5:AP10"/>
    <mergeCell ref="AV5:AW5"/>
    <mergeCell ref="AX5:AY5"/>
    <mergeCell ref="AZ5:BA5"/>
    <mergeCell ref="AV8:BA8"/>
    <mergeCell ref="AT5:AT10"/>
    <mergeCell ref="AS5:AS10"/>
    <mergeCell ref="AR5:AR10"/>
  </mergeCell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sheetPr>
    <tabColor theme="3" tint="0.39997558519241921"/>
  </sheetPr>
  <dimension ref="A1:AF44"/>
  <sheetViews>
    <sheetView workbookViewId="0">
      <selection activeCell="AD18" sqref="AD18"/>
    </sheetView>
  </sheetViews>
  <sheetFormatPr baseColWidth="10" defaultRowHeight="12.75"/>
  <cols>
    <col min="1" max="1" width="2.42578125" customWidth="1"/>
    <col min="2" max="2" width="20.28515625" customWidth="1"/>
    <col min="3" max="3" width="0.85546875" customWidth="1"/>
    <col min="4" max="4" width="5.28515625" customWidth="1"/>
    <col min="5" max="5" width="1" customWidth="1"/>
    <col min="6" max="6" width="7.140625" customWidth="1"/>
    <col min="7" max="7" width="1.140625" customWidth="1"/>
    <col min="8" max="8" width="5.7109375" customWidth="1"/>
    <col min="9" max="9" width="1.140625" customWidth="1"/>
    <col min="10" max="10" width="5.7109375" customWidth="1"/>
    <col min="11" max="11" width="1" customWidth="1"/>
    <col min="12" max="12" width="6.42578125" customWidth="1"/>
    <col min="13" max="13" width="0.85546875" customWidth="1"/>
    <col min="14" max="14" width="5.5703125" customWidth="1"/>
    <col min="15" max="15" width="0.85546875" customWidth="1"/>
    <col min="16" max="16" width="5.5703125" customWidth="1"/>
    <col min="17" max="17" width="0.7109375" customWidth="1"/>
    <col min="18" max="18" width="6.42578125" customWidth="1"/>
    <col min="19" max="19" width="0.5703125" customWidth="1"/>
    <col min="20" max="20" width="5.7109375" customWidth="1"/>
    <col min="21" max="21" width="0.5703125" customWidth="1"/>
    <col min="22" max="22" width="5.7109375" customWidth="1"/>
    <col min="23" max="23" width="0.7109375" customWidth="1"/>
    <col min="24" max="24" width="6.7109375" customWidth="1"/>
    <col min="25" max="25" width="1" customWidth="1"/>
    <col min="26" max="26" width="6" customWidth="1"/>
    <col min="27" max="27" width="0.7109375" customWidth="1"/>
    <col min="28" max="28" width="7.140625" customWidth="1"/>
    <col min="29" max="29" width="1.140625" customWidth="1"/>
    <col min="30" max="30" width="7.140625" customWidth="1"/>
    <col min="31" max="31" width="1.140625" customWidth="1"/>
    <col min="32" max="32" width="16.28515625" customWidth="1"/>
  </cols>
  <sheetData>
    <row r="1" spans="1:32">
      <c r="A1" s="180" t="s">
        <v>264</v>
      </c>
    </row>
    <row r="3" spans="1:32" ht="15.75">
      <c r="A3" s="209" t="s">
        <v>220</v>
      </c>
    </row>
    <row r="4" spans="1:32">
      <c r="A4" s="223" t="s">
        <v>225</v>
      </c>
    </row>
    <row r="5" spans="1:32" ht="3.75" customHeight="1">
      <c r="A5" s="180"/>
    </row>
    <row r="6" spans="1:32" ht="22.5" customHeight="1">
      <c r="B6" s="3" t="s">
        <v>197</v>
      </c>
      <c r="C6" s="1"/>
      <c r="D6" s="183">
        <v>1</v>
      </c>
      <c r="E6" s="182"/>
      <c r="F6" s="183">
        <v>2</v>
      </c>
      <c r="G6" s="182"/>
      <c r="H6" s="183">
        <v>3</v>
      </c>
      <c r="I6" s="182"/>
      <c r="J6" s="183">
        <v>4</v>
      </c>
      <c r="K6" s="182"/>
      <c r="L6" s="183">
        <v>5</v>
      </c>
      <c r="M6" s="182"/>
      <c r="N6" s="183">
        <v>6</v>
      </c>
      <c r="O6" s="184"/>
      <c r="P6" s="183">
        <v>7</v>
      </c>
      <c r="Q6" s="182"/>
      <c r="R6" s="183">
        <v>8</v>
      </c>
      <c r="S6" s="182"/>
      <c r="T6" s="183">
        <v>9</v>
      </c>
      <c r="U6" s="182"/>
      <c r="V6" s="183">
        <v>10</v>
      </c>
      <c r="W6" s="182"/>
      <c r="X6" s="183">
        <v>11</v>
      </c>
      <c r="Y6" s="182"/>
      <c r="Z6" s="183">
        <v>12</v>
      </c>
      <c r="AB6" s="193" t="s">
        <v>208</v>
      </c>
      <c r="AC6" s="192"/>
      <c r="AD6" s="206"/>
      <c r="AF6" s="250"/>
    </row>
    <row r="7" spans="1:32" ht="5.25" customHeight="1">
      <c r="AD7" s="8"/>
      <c r="AF7" s="1"/>
    </row>
    <row r="8" spans="1:32">
      <c r="A8" s="3">
        <v>1</v>
      </c>
      <c r="B8" s="181"/>
      <c r="D8" s="185"/>
      <c r="E8">
        <v>15</v>
      </c>
      <c r="F8" s="185"/>
      <c r="H8" s="185"/>
      <c r="J8" s="185"/>
      <c r="L8" s="185"/>
      <c r="N8" s="185"/>
      <c r="P8" s="185"/>
      <c r="R8" s="185"/>
      <c r="T8" s="185"/>
      <c r="V8" s="185"/>
      <c r="X8" s="185"/>
      <c r="Z8" s="185"/>
      <c r="AB8" s="194">
        <f>((D8/40)+(F8/40)+(H8/40)+(J8/40)+(L8/40)+(N8/40)+(P8/40)+(R8/40)+(T8/40)+(V8/40)+(X8/40)+(Z8/40))/12</f>
        <v>0</v>
      </c>
      <c r="AC8" s="10"/>
      <c r="AD8" s="9"/>
      <c r="AF8" s="362"/>
    </row>
    <row r="9" spans="1:32" ht="6" customHeight="1">
      <c r="A9" s="3"/>
      <c r="AD9" s="8"/>
      <c r="AF9" s="1"/>
    </row>
    <row r="10" spans="1:32">
      <c r="A10" s="3">
        <v>2</v>
      </c>
      <c r="B10" s="181"/>
      <c r="D10" s="185"/>
      <c r="E10">
        <v>5</v>
      </c>
      <c r="F10" s="185"/>
      <c r="G10">
        <v>5</v>
      </c>
      <c r="H10" s="185"/>
      <c r="J10" s="185"/>
      <c r="L10" s="185"/>
      <c r="N10" s="185"/>
      <c r="P10" s="185"/>
      <c r="R10" s="185"/>
      <c r="T10" s="185"/>
      <c r="V10" s="185"/>
      <c r="X10" s="185"/>
      <c r="Z10" s="185"/>
      <c r="AB10" s="194">
        <f>((D10/40)+(F10/40)+(H10/40)+(J10/40)+(L10/40)+(N10/40)+(P10/40)+(R10/40)+(T10/40)+(V10/40)+(X10/40)+(Z10/40))/12</f>
        <v>0</v>
      </c>
      <c r="AC10" s="10"/>
      <c r="AD10" s="9"/>
      <c r="AF10" s="362"/>
    </row>
    <row r="11" spans="1:32" ht="6" customHeight="1">
      <c r="A11" s="3"/>
      <c r="AD11" s="8"/>
      <c r="AF11" s="1"/>
    </row>
    <row r="12" spans="1:32">
      <c r="A12" s="3">
        <v>3</v>
      </c>
      <c r="B12" s="181"/>
      <c r="D12" s="185"/>
      <c r="F12" s="185"/>
      <c r="H12" s="185"/>
      <c r="J12" s="185"/>
      <c r="L12" s="185"/>
      <c r="N12" s="185"/>
      <c r="P12" s="185"/>
      <c r="R12" s="185"/>
      <c r="T12" s="185"/>
      <c r="V12" s="185"/>
      <c r="X12" s="185"/>
      <c r="Z12" s="185"/>
      <c r="AB12" s="194">
        <f>((D12/40)+(F12/40)+(H12/40)+(J12/40)+(L12/40)+(N12/40)+(P12/40)+(R12/40)+(T12/40)+(V12/40)+(X12/40)+(Z12/40))/12</f>
        <v>0</v>
      </c>
      <c r="AC12" s="10"/>
      <c r="AD12" s="9"/>
      <c r="AF12" s="362"/>
    </row>
    <row r="13" spans="1:32" ht="5.25" customHeight="1">
      <c r="A13" s="3"/>
      <c r="AD13" s="8"/>
      <c r="AF13" s="1"/>
    </row>
    <row r="14" spans="1:32">
      <c r="A14" s="3">
        <v>4</v>
      </c>
      <c r="B14" s="181"/>
      <c r="D14" s="185"/>
      <c r="F14" s="185"/>
      <c r="H14" s="185"/>
      <c r="J14" s="185"/>
      <c r="L14" s="185"/>
      <c r="N14" s="185"/>
      <c r="P14" s="185"/>
      <c r="R14" s="185"/>
      <c r="T14" s="185"/>
      <c r="V14" s="185"/>
      <c r="X14" s="185"/>
      <c r="Z14" s="185"/>
      <c r="AB14" s="194">
        <f>((D14/40)+(F14/40)+(H14/40)+(J14/40)+(L14/40)+(N14/40)+(P14/40)+(R14/40)+(T14/40)+(V14/40)+(X14/40)+(Z14/40))/12</f>
        <v>0</v>
      </c>
      <c r="AC14" s="10"/>
      <c r="AD14" s="9"/>
      <c r="AF14" s="362"/>
    </row>
    <row r="15" spans="1:32" ht="5.25" customHeight="1">
      <c r="A15" s="3"/>
      <c r="AD15" s="8"/>
      <c r="AF15" s="1"/>
    </row>
    <row r="16" spans="1:32">
      <c r="A16" s="3">
        <v>5</v>
      </c>
      <c r="B16" s="181"/>
      <c r="D16" s="185"/>
      <c r="E16">
        <v>5</v>
      </c>
      <c r="F16" s="185"/>
      <c r="G16">
        <v>5</v>
      </c>
      <c r="H16" s="185"/>
      <c r="J16" s="185"/>
      <c r="L16" s="185"/>
      <c r="N16" s="185"/>
      <c r="P16" s="185"/>
      <c r="R16" s="185"/>
      <c r="T16" s="185"/>
      <c r="V16" s="185"/>
      <c r="X16" s="185"/>
      <c r="Z16" s="185"/>
      <c r="AB16" s="194">
        <f>((D16/40)+(F16/40)+(H16/40)+(J16/40)+(L16/40)+(N16/40)+(P16/40)+(R16/40)+(T16/40)+(V16/40)+(X16/40)+(Z16/40))/12</f>
        <v>0</v>
      </c>
      <c r="AC16" s="10"/>
      <c r="AD16" s="9"/>
      <c r="AF16" s="362"/>
    </row>
    <row r="17" spans="1:32" ht="4.5" customHeight="1">
      <c r="A17" s="3"/>
      <c r="AD17" s="8"/>
      <c r="AF17" s="1"/>
    </row>
    <row r="18" spans="1:32">
      <c r="A18" s="3">
        <v>6</v>
      </c>
      <c r="B18" s="181"/>
      <c r="D18" s="185"/>
      <c r="F18" s="185"/>
      <c r="H18" s="185"/>
      <c r="J18" s="185"/>
      <c r="L18" s="185"/>
      <c r="N18" s="185"/>
      <c r="P18" s="185"/>
      <c r="R18" s="185"/>
      <c r="T18" s="185"/>
      <c r="V18" s="185"/>
      <c r="X18" s="185"/>
      <c r="Z18" s="185"/>
      <c r="AB18" s="194">
        <f>((D18/40)+(F18/40)+(H18/40)+(J18/40)+(L18/40)+(N18/40)+(P18/40)+(R18/40)+(T18/40)+(V18/40)+(X18/40)+(Z18/40))/12</f>
        <v>0</v>
      </c>
      <c r="AC18" s="10"/>
      <c r="AD18" s="9"/>
      <c r="AF18" s="362"/>
    </row>
    <row r="19" spans="1:32" ht="5.25" customHeight="1">
      <c r="A19" s="3"/>
      <c r="AD19" s="8"/>
      <c r="AF19" s="1"/>
    </row>
    <row r="20" spans="1:32">
      <c r="A20" s="3">
        <v>7</v>
      </c>
      <c r="B20" s="181"/>
      <c r="D20" s="185"/>
      <c r="F20" s="185"/>
      <c r="H20" s="185"/>
      <c r="J20" s="185"/>
      <c r="L20" s="185"/>
      <c r="N20" s="185"/>
      <c r="P20" s="185"/>
      <c r="R20" s="185"/>
      <c r="T20" s="185"/>
      <c r="V20" s="185"/>
      <c r="X20" s="185"/>
      <c r="Z20" s="185"/>
      <c r="AB20" s="194">
        <f>((D20/40)+(F20/40)+(H20/40)+(J20/40)+(L20/40)+(N20/40)+(P20/40)+(R20/40)+(T20/40)+(V20/40)+(X20/40)+(Z20/40))/12</f>
        <v>0</v>
      </c>
      <c r="AC20" s="10"/>
      <c r="AD20" s="9"/>
      <c r="AF20" s="362"/>
    </row>
    <row r="21" spans="1:32" ht="3.75" customHeight="1">
      <c r="A21" s="3"/>
      <c r="AD21" s="8"/>
      <c r="AF21" s="1"/>
    </row>
    <row r="22" spans="1:32">
      <c r="A22" s="3">
        <v>8</v>
      </c>
      <c r="B22" s="181"/>
      <c r="D22" s="185"/>
      <c r="E22">
        <v>5</v>
      </c>
      <c r="F22" s="185"/>
      <c r="G22">
        <v>5</v>
      </c>
      <c r="H22" s="185"/>
      <c r="J22" s="185"/>
      <c r="L22" s="185"/>
      <c r="N22" s="185"/>
      <c r="P22" s="185"/>
      <c r="R22" s="185"/>
      <c r="T22" s="185"/>
      <c r="V22" s="185"/>
      <c r="X22" s="185"/>
      <c r="Z22" s="185"/>
      <c r="AB22" s="194">
        <f>((D22/40)+(F22/40)+(H22/40)+(J22/40)+(L22/40)+(N22/40)+(P22/40)+(R22/40)+(T22/40)+(V22/40)+(X22/40)+(Z22/40))/12</f>
        <v>0</v>
      </c>
      <c r="AC22" s="10"/>
      <c r="AD22" s="9"/>
      <c r="AF22" s="362"/>
    </row>
    <row r="23" spans="1:32" ht="6" customHeight="1">
      <c r="A23" s="3"/>
      <c r="AD23" s="8"/>
      <c r="AF23" s="1"/>
    </row>
    <row r="24" spans="1:32">
      <c r="A24" s="3">
        <v>9</v>
      </c>
      <c r="B24" s="181"/>
      <c r="D24" s="185"/>
      <c r="F24" s="185"/>
      <c r="H24" s="185"/>
      <c r="J24" s="185"/>
      <c r="L24" s="185"/>
      <c r="N24" s="185"/>
      <c r="P24" s="185"/>
      <c r="R24" s="185"/>
      <c r="T24" s="185"/>
      <c r="V24" s="185"/>
      <c r="X24" s="185"/>
      <c r="Z24" s="185"/>
      <c r="AB24" s="194">
        <f>((D24/40)+(F24/40)+(H24/40)+(J24/40)+(L24/40)+(N24/40)+(P24/40)+(R24/40)+(T24/40)+(V24/40)+(X24/40)+(Z24/40))/12</f>
        <v>0</v>
      </c>
      <c r="AC24" s="10"/>
      <c r="AD24" s="9"/>
      <c r="AF24" s="362"/>
    </row>
    <row r="25" spans="1:32" ht="4.5" customHeight="1">
      <c r="A25" s="3"/>
      <c r="AD25" s="8"/>
      <c r="AF25" s="1"/>
    </row>
    <row r="26" spans="1:32">
      <c r="A26" s="3">
        <v>10</v>
      </c>
      <c r="B26" s="181"/>
      <c r="D26" s="185"/>
      <c r="F26" s="185"/>
      <c r="H26" s="185"/>
      <c r="J26" s="185"/>
      <c r="L26" s="185"/>
      <c r="N26" s="185"/>
      <c r="P26" s="185"/>
      <c r="R26" s="185"/>
      <c r="T26" s="185"/>
      <c r="V26" s="185"/>
      <c r="X26" s="185"/>
      <c r="Z26" s="185"/>
      <c r="AB26" s="194">
        <f>((D26/40)+(F26/40)+(H26/40)+(J26/40)+(L26/40)+(N26/40)+(P26/40)+(R26/40)+(T26/40)+(V26/40)+(X26/40)+(Z26/40))/12</f>
        <v>0</v>
      </c>
      <c r="AC26" s="10"/>
      <c r="AD26" s="9"/>
      <c r="AF26" s="362"/>
    </row>
    <row r="27" spans="1:32" ht="6.75" customHeight="1">
      <c r="A27" s="3"/>
      <c r="AD27" s="8"/>
      <c r="AF27" s="1"/>
    </row>
    <row r="28" spans="1:32">
      <c r="A28" s="3">
        <v>11</v>
      </c>
      <c r="B28" s="181"/>
      <c r="D28" s="185"/>
      <c r="E28">
        <v>5</v>
      </c>
      <c r="F28" s="185"/>
      <c r="G28">
        <v>5</v>
      </c>
      <c r="H28" s="185"/>
      <c r="J28" s="185"/>
      <c r="L28" s="185"/>
      <c r="N28" s="185"/>
      <c r="P28" s="185"/>
      <c r="R28" s="185"/>
      <c r="T28" s="185"/>
      <c r="V28" s="185"/>
      <c r="X28" s="185"/>
      <c r="Z28" s="185"/>
      <c r="AB28" s="194">
        <f>((D28/40)+(F28/40)+(H28/40)+(J28/40)+(L28/40)+(N28/40)+(P28/40)+(R28/40)+(T28/40)+(V28/40)+(X28/40)+(Z28/40))/12</f>
        <v>0</v>
      </c>
      <c r="AC28" s="10"/>
      <c r="AD28" s="9"/>
      <c r="AF28" s="362"/>
    </row>
    <row r="29" spans="1:32" ht="4.5" customHeight="1">
      <c r="A29" s="3"/>
      <c r="AD29" s="8"/>
      <c r="AF29" s="1"/>
    </row>
    <row r="30" spans="1:32">
      <c r="A30" s="3">
        <v>12</v>
      </c>
      <c r="B30" s="181"/>
      <c r="D30" s="185"/>
      <c r="F30" s="185"/>
      <c r="H30" s="185"/>
      <c r="J30" s="185"/>
      <c r="L30" s="185"/>
      <c r="N30" s="185"/>
      <c r="P30" s="185"/>
      <c r="R30" s="185"/>
      <c r="T30" s="185"/>
      <c r="V30" s="185"/>
      <c r="X30" s="185"/>
      <c r="Z30" s="185"/>
      <c r="AB30" s="194">
        <f>((D30/40)+(F30/40)+(H30/40)+(J30/40)+(L30/40)+(N30/40)+(P30/40)+(R30/40)+(T30/40)+(V30/40)+(X30/40)+(Z30/40))/12</f>
        <v>0</v>
      </c>
      <c r="AC30" s="10"/>
      <c r="AD30" s="9"/>
      <c r="AF30" s="362"/>
    </row>
    <row r="31" spans="1:32" ht="8.25" customHeight="1" thickBot="1">
      <c r="AD31" s="8"/>
      <c r="AF31" s="1"/>
    </row>
    <row r="32" spans="1:32" ht="13.5" thickBot="1">
      <c r="B32" s="186" t="s">
        <v>221</v>
      </c>
      <c r="AB32" s="187">
        <f>AB8+AB10+AB12+AB14+AB16+AB18+AB20+AB22+AB24+AB26+AB28+AB30</f>
        <v>0</v>
      </c>
      <c r="AC32" s="11"/>
      <c r="AD32" s="11"/>
      <c r="AF32" s="363"/>
    </row>
    <row r="33" spans="1:32">
      <c r="D33" s="188"/>
      <c r="E33" s="189"/>
      <c r="F33" s="189" t="s">
        <v>199</v>
      </c>
      <c r="G33" s="189"/>
      <c r="H33" s="190"/>
      <c r="J33" s="188"/>
      <c r="K33" s="189"/>
      <c r="L33" s="189" t="s">
        <v>200</v>
      </c>
      <c r="M33" s="189"/>
      <c r="N33" s="191"/>
      <c r="P33" s="188"/>
      <c r="Q33" s="189"/>
      <c r="R33" s="189" t="s">
        <v>201</v>
      </c>
      <c r="S33" s="189"/>
      <c r="T33" s="191"/>
      <c r="V33" s="188"/>
      <c r="W33" s="189"/>
      <c r="X33" s="189" t="s">
        <v>202</v>
      </c>
      <c r="Y33" s="189"/>
      <c r="Z33" s="191"/>
      <c r="AF33" s="1"/>
    </row>
    <row r="35" spans="1:32">
      <c r="B35" t="s">
        <v>219</v>
      </c>
      <c r="D35" s="2" t="s">
        <v>203</v>
      </c>
      <c r="F35" s="208">
        <f>((D8+F8+H8)/3/40)+(D10+F10+H10)/3/40+(D12+F12+H12)/3/40+(D14+F14+H14)/3/40+(D16+F16+H16)/3/40+(D18+F18+H18)/3/40+(D20+F20+H20)/3/40+(D22+F22+H22)/3/40+(D24+F24+H24)/3/40+(D26+F26+H26)/3/40+(D28+F28+H28)/3/40+(D30+F30+H30)/3/40</f>
        <v>0</v>
      </c>
      <c r="J35" s="2" t="s">
        <v>203</v>
      </c>
      <c r="L35" s="208">
        <f>((D8+F8+H8+J8+L8+N8)/6/40)+(D10+F10+H10+J10+L10+N10)/6/40+(D12+F12+H12+J12+L12+N12)/6/40+(D14+F14+H14+J14+L14+N14)/6/40+(D16+F16+H16+J16+L16+N16)/6/40+(D18+F18+H18+J18+L18+N18)/6/40+(D20+F20+H20+J20+L20+N20)/6/40+(D22+F22+H22+J22+L22+N22)/6/40+(D24+F24+H24+J24+L24+N24)/6/40+(D26+F26+H26+J26+L26+N26)/6/40+(D28+F28+H28+J28+L28+N28)/6/40+(D30+F30+H30+J30+L30+N30)/6/40</f>
        <v>0</v>
      </c>
      <c r="P35" s="2" t="s">
        <v>203</v>
      </c>
      <c r="R35" s="208">
        <f>((D8+F8+H8+J8+L8+N8+P8+R8+T8)/9/40)+(D10+F10+H10+J10+L10+N10+P10+R10+T10)/9/40+(D12+F12+H12+J12+L12+N12+P12+R12+T12)/9/40+(D14+F14+H14+J14+L14+N14+P14+R14+T14)/9/40+(D16+F16+H16+J16+L16+N16+P16+R16+T16)/9/40+(D18+F18+H18+J18+L18+N18+P18+R18+T18)/9/40+(D20+F20+H20+J20+L20+N20+P20+R20+T20)/9/40+(D22+F22+H22+J22+L22+N22+P22+R22+T22)/9/40+(D24+F24+H24+J24+L24+N24+P24+R24+T24)/9/40+(D26+F26+H26+J26+L26+N26+P26+R26+T26)/9/40+(D28+F28+H28+J28+L28+N28+P28+R28+T28)/9/40+(D30+F30+H30+J30+L30+N30+P30+R30+T30)/9/40</f>
        <v>0</v>
      </c>
      <c r="V35" s="2" t="s">
        <v>203</v>
      </c>
      <c r="X35" s="208">
        <f>((D8+F8+H8+J8+L8+N8+P8+R8+T8+V8+X8+Z8)/12/40)+(D10+F10+H10+J10+L10+N10+P10+R10+T10+V10+X10+Z10)/12/40+(D12+F12+H12+J12+L12+N12+P12+R12+T12+V12+X12+Z12)/12/40+(D14+F14+H14+J14+L14+N14+P14+R14+T14+V14+X14+Z14)/12/40+(D16+F16+H16+J16+L16+N16+P16+R16+T16+V16+X16+Z16)/12/40+(D18+F18+H18+J18+L18+N18+P18+R18+T18+V18+X18+Z18)/12/40+(D20+F20+H20+J20+L20+N20+P20+R20+T20+V20+X20+Z20)/12/40+(D22+F22+H22+J22+L22+N22+P22+R22+T22+V22+X22+Z22)/12/40+(D24+F24+H24+J24+L24+N24+P24+R24+T24+V24+X24+Z24)/12/40+(D26+F26+H26+J26+L26+N26+P26+R26+T26+V26+X26+Z26)/12/40+(D28+F28+H28+J28+L28+N28+P28+R28+T28+V28+X28+Z28)/12/40+(D30+F30+H30+J30+L30+N30+P30+R30+T30+V30+X30+Z30)/12/40</f>
        <v>0</v>
      </c>
    </row>
    <row r="36" spans="1:32">
      <c r="B36" s="207">
        <v>1</v>
      </c>
    </row>
    <row r="38" spans="1:32" ht="13.5" thickBot="1"/>
    <row r="39" spans="1:32">
      <c r="A39" s="210" t="s">
        <v>217</v>
      </c>
      <c r="B39" s="211"/>
      <c r="C39" s="211"/>
      <c r="D39" s="211"/>
      <c r="E39" s="211"/>
      <c r="F39" s="211"/>
      <c r="G39" s="211"/>
      <c r="H39" s="211"/>
      <c r="I39" s="211"/>
      <c r="J39" s="211"/>
      <c r="K39" s="211"/>
      <c r="L39" s="211"/>
      <c r="M39" s="211"/>
      <c r="N39" s="211"/>
      <c r="O39" s="211"/>
      <c r="P39" s="211"/>
      <c r="Q39" s="211"/>
      <c r="R39" s="211"/>
      <c r="S39" s="211"/>
      <c r="T39" s="211"/>
      <c r="U39" s="211"/>
      <c r="V39" s="211"/>
      <c r="W39" s="211"/>
      <c r="X39" s="211"/>
      <c r="Y39" s="211"/>
      <c r="Z39" s="211"/>
      <c r="AA39" s="211"/>
      <c r="AB39" s="211"/>
      <c r="AC39" s="211"/>
      <c r="AD39" s="211"/>
      <c r="AE39" s="211"/>
      <c r="AF39" s="212"/>
    </row>
    <row r="40" spans="1:32">
      <c r="A40" s="213" t="s">
        <v>218</v>
      </c>
      <c r="B40" s="214" t="s">
        <v>222</v>
      </c>
      <c r="C40" s="215"/>
      <c r="D40" s="215"/>
      <c r="E40" s="215"/>
      <c r="F40" s="215"/>
      <c r="G40" s="215"/>
      <c r="H40" s="215"/>
      <c r="I40" s="215"/>
      <c r="J40" s="215"/>
      <c r="K40" s="215"/>
      <c r="L40" s="215"/>
      <c r="M40" s="215"/>
      <c r="N40" s="215"/>
      <c r="O40" s="215"/>
      <c r="P40" s="215"/>
      <c r="Q40" s="215"/>
      <c r="R40" s="215"/>
      <c r="S40" s="215"/>
      <c r="T40" s="215"/>
      <c r="U40" s="215"/>
      <c r="V40" s="215"/>
      <c r="W40" s="215"/>
      <c r="X40" s="215"/>
      <c r="Y40" s="215"/>
      <c r="Z40" s="215"/>
      <c r="AA40" s="215"/>
      <c r="AB40" s="215"/>
      <c r="AC40" s="215"/>
      <c r="AD40" s="215"/>
      <c r="AE40" s="215"/>
      <c r="AF40" s="216"/>
    </row>
    <row r="41" spans="1:32">
      <c r="A41" s="217"/>
      <c r="B41" s="214" t="s">
        <v>223</v>
      </c>
      <c r="C41" s="215"/>
      <c r="D41" s="215"/>
      <c r="E41" s="215"/>
      <c r="F41" s="215"/>
      <c r="G41" s="215"/>
      <c r="H41" s="215"/>
      <c r="I41" s="215"/>
      <c r="J41" s="215"/>
      <c r="K41" s="215"/>
      <c r="L41" s="215"/>
      <c r="M41" s="215"/>
      <c r="N41" s="215"/>
      <c r="O41" s="215"/>
      <c r="P41" s="215"/>
      <c r="Q41" s="215"/>
      <c r="R41" s="215"/>
      <c r="S41" s="215"/>
      <c r="T41" s="215"/>
      <c r="U41" s="215"/>
      <c r="V41" s="215"/>
      <c r="W41" s="215"/>
      <c r="X41" s="215"/>
      <c r="Y41" s="215"/>
      <c r="Z41" s="215"/>
      <c r="AA41" s="215"/>
      <c r="AB41" s="215"/>
      <c r="AC41" s="215"/>
      <c r="AD41" s="215"/>
      <c r="AE41" s="215"/>
      <c r="AF41" s="216"/>
    </row>
    <row r="42" spans="1:32" ht="13.5" thickBot="1">
      <c r="A42" s="222"/>
      <c r="B42" s="218" t="s">
        <v>224</v>
      </c>
      <c r="C42" s="219"/>
      <c r="D42" s="219"/>
      <c r="E42" s="219"/>
      <c r="F42" s="219"/>
      <c r="G42" s="219"/>
      <c r="H42" s="219"/>
      <c r="I42" s="219"/>
      <c r="J42" s="219"/>
      <c r="K42" s="219"/>
      <c r="L42" s="219"/>
      <c r="M42" s="219"/>
      <c r="N42" s="219"/>
      <c r="O42" s="219"/>
      <c r="P42" s="219"/>
      <c r="Q42" s="219"/>
      <c r="R42" s="219"/>
      <c r="S42" s="219"/>
      <c r="T42" s="219"/>
      <c r="U42" s="219"/>
      <c r="V42" s="219"/>
      <c r="W42" s="219"/>
      <c r="X42" s="219"/>
      <c r="Y42" s="219"/>
      <c r="Z42" s="219"/>
      <c r="AA42" s="219"/>
      <c r="AB42" s="219"/>
      <c r="AC42" s="219"/>
      <c r="AD42" s="219"/>
      <c r="AE42" s="219"/>
      <c r="AF42" s="220"/>
    </row>
    <row r="43" spans="1:32">
      <c r="A43" s="8"/>
      <c r="B43" s="221"/>
      <c r="C43" s="8"/>
      <c r="D43" s="8"/>
      <c r="E43" s="8"/>
      <c r="F43" s="8"/>
      <c r="G43" s="8"/>
      <c r="H43" s="8"/>
      <c r="I43" s="8"/>
      <c r="J43" s="8"/>
      <c r="K43" s="8"/>
      <c r="L43" s="8"/>
      <c r="M43" s="8"/>
      <c r="N43" s="8"/>
      <c r="O43" s="8"/>
      <c r="P43" s="8"/>
      <c r="Q43" s="8"/>
      <c r="R43" s="8"/>
      <c r="S43" s="8"/>
      <c r="T43" s="8"/>
      <c r="U43" s="8"/>
      <c r="V43" s="8"/>
      <c r="W43" s="8"/>
      <c r="X43" s="8"/>
      <c r="Y43" s="8"/>
      <c r="Z43" s="8"/>
      <c r="AA43" s="8"/>
      <c r="AB43" s="8"/>
      <c r="AC43" s="8"/>
      <c r="AD43" s="8"/>
      <c r="AE43" s="8"/>
      <c r="AF43" s="8"/>
    </row>
    <row r="44" spans="1:32">
      <c r="A44" s="224"/>
      <c r="B44" s="221"/>
      <c r="C44" s="8"/>
      <c r="D44" s="8"/>
      <c r="E44" s="8"/>
      <c r="F44" s="8"/>
      <c r="G44" s="8"/>
      <c r="H44" s="8"/>
      <c r="I44" s="8"/>
      <c r="J44" s="8"/>
      <c r="K44" s="8"/>
      <c r="L44" s="8"/>
      <c r="M44" s="8"/>
      <c r="N44" s="8"/>
      <c r="O44" s="8"/>
      <c r="P44" s="8"/>
      <c r="Q44" s="8"/>
      <c r="R44" s="8"/>
      <c r="S44" s="8"/>
      <c r="T44" s="8"/>
      <c r="U44" s="8"/>
      <c r="V44" s="8"/>
      <c r="W44" s="8"/>
      <c r="X44" s="8"/>
      <c r="Y44" s="8"/>
      <c r="Z44" s="8"/>
      <c r="AA44" s="8"/>
      <c r="AB44" s="8"/>
      <c r="AC44" s="8"/>
      <c r="AD44" s="8"/>
      <c r="AE44" s="8"/>
      <c r="AF44" s="8"/>
    </row>
  </sheetData>
  <pageMargins left="0.70866141732283472" right="0.70866141732283472" top="0.78740157480314965" bottom="0.78740157480314965" header="0.31496062992125984" footer="0.31496062992125984"/>
  <pageSetup paperSize="9" scale="96" orientation="landscape" r:id="rId1"/>
</worksheet>
</file>

<file path=xl/worksheets/sheet9.xml><?xml version="1.0" encoding="utf-8"?>
<worksheet xmlns="http://schemas.openxmlformats.org/spreadsheetml/2006/main" xmlns:r="http://schemas.openxmlformats.org/officeDocument/2006/relationships">
  <sheetPr>
    <tabColor theme="3" tint="0.39997558519241921"/>
  </sheetPr>
  <dimension ref="A1:X167"/>
  <sheetViews>
    <sheetView tabSelected="1" topLeftCell="A16" workbookViewId="0">
      <selection activeCell="I67" sqref="I67"/>
    </sheetView>
  </sheetViews>
  <sheetFormatPr baseColWidth="10" defaultRowHeight="12.75"/>
  <cols>
    <col min="1" max="1" width="3.5703125" style="198" customWidth="1"/>
    <col min="2" max="2" width="24.140625" style="198" customWidth="1"/>
    <col min="3" max="14" width="5.7109375" style="198" customWidth="1"/>
    <col min="15" max="15" width="14.140625" style="198" customWidth="1"/>
    <col min="16" max="16" width="15.5703125" style="198" customWidth="1"/>
    <col min="17" max="19" width="11.42578125" style="198"/>
  </cols>
  <sheetData>
    <row r="1" spans="1:24" s="249" customFormat="1" ht="15">
      <c r="A1" s="717" t="s">
        <v>271</v>
      </c>
      <c r="B1" s="717"/>
      <c r="C1" s="717"/>
      <c r="D1" s="717"/>
      <c r="E1" s="717"/>
      <c r="F1" s="717"/>
      <c r="G1" s="717"/>
      <c r="H1" s="717"/>
      <c r="I1" s="254"/>
      <c r="J1" s="254"/>
      <c r="K1" s="254"/>
      <c r="L1" s="254"/>
      <c r="M1" s="254"/>
      <c r="N1" s="254"/>
      <c r="O1" s="254"/>
      <c r="P1" s="254"/>
      <c r="Q1" s="254"/>
      <c r="R1" s="254"/>
      <c r="S1" s="254"/>
    </row>
    <row r="2" spans="1:24">
      <c r="A2" s="255"/>
    </row>
    <row r="3" spans="1:24">
      <c r="A3" s="256" t="s">
        <v>205</v>
      </c>
      <c r="C3" s="720"/>
      <c r="D3" s="721"/>
      <c r="E3" s="721"/>
      <c r="F3" s="721"/>
      <c r="G3" s="722"/>
      <c r="I3" s="257" t="s">
        <v>198</v>
      </c>
      <c r="L3" s="720"/>
      <c r="M3" s="721"/>
      <c r="N3" s="721"/>
      <c r="O3" s="722"/>
    </row>
    <row r="4" spans="1:24" ht="8.25" customHeight="1"/>
    <row r="5" spans="1:24" s="240" customFormat="1">
      <c r="A5" s="703" t="s">
        <v>278</v>
      </c>
      <c r="B5" s="703"/>
      <c r="C5" s="703"/>
      <c r="D5" s="703"/>
      <c r="E5" s="703"/>
      <c r="F5" s="703"/>
      <c r="G5" s="703"/>
      <c r="H5" s="703"/>
      <c r="I5" s="703"/>
      <c r="J5" s="703"/>
      <c r="K5" s="703"/>
      <c r="L5" s="703"/>
      <c r="M5" s="703"/>
      <c r="N5" s="703"/>
      <c r="O5" s="703"/>
      <c r="P5" s="258"/>
      <c r="Q5" s="258"/>
      <c r="R5" s="258"/>
      <c r="S5" s="259"/>
      <c r="V5" s="251"/>
      <c r="W5" s="251"/>
      <c r="X5" s="251"/>
    </row>
    <row r="6" spans="1:24" ht="24">
      <c r="B6" s="260" t="s">
        <v>197</v>
      </c>
      <c r="C6" s="261">
        <v>1</v>
      </c>
      <c r="D6" s="261">
        <v>2</v>
      </c>
      <c r="E6" s="261">
        <v>3</v>
      </c>
      <c r="F6" s="261">
        <v>4</v>
      </c>
      <c r="G6" s="261">
        <v>5</v>
      </c>
      <c r="H6" s="261">
        <v>6</v>
      </c>
      <c r="I6" s="261">
        <v>7</v>
      </c>
      <c r="J6" s="261">
        <v>8</v>
      </c>
      <c r="K6" s="261">
        <v>9</v>
      </c>
      <c r="L6" s="261">
        <v>10</v>
      </c>
      <c r="M6" s="261">
        <v>11</v>
      </c>
      <c r="N6" s="261">
        <v>12</v>
      </c>
      <c r="O6" s="262" t="s">
        <v>272</v>
      </c>
    </row>
    <row r="7" spans="1:24" ht="7.5" customHeight="1"/>
    <row r="8" spans="1:24">
      <c r="A8" s="202">
        <v>1</v>
      </c>
      <c r="B8" s="181"/>
      <c r="C8" s="185"/>
      <c r="D8" s="185"/>
      <c r="E8" s="185"/>
      <c r="F8" s="185"/>
      <c r="G8" s="185"/>
      <c r="H8" s="185"/>
      <c r="I8" s="185"/>
      <c r="J8" s="185"/>
      <c r="K8" s="185"/>
      <c r="L8" s="185"/>
      <c r="M8" s="185"/>
      <c r="N8" s="185"/>
      <c r="O8" s="13">
        <f>((C8/40)+(D8/40)+(E8/40)+(F8/40)+(G8/40)+(H8/40)+(I8/40)+(J8/40)+(K8/40)+(L8/40)+(M8/40)+(N8/40))/12</f>
        <v>0</v>
      </c>
    </row>
    <row r="9" spans="1:24" ht="6.75" customHeight="1">
      <c r="A9" s="202"/>
      <c r="C9" s="6"/>
      <c r="D9" s="6"/>
      <c r="E9" s="6"/>
      <c r="F9" s="6"/>
      <c r="G9" s="6"/>
      <c r="H9" s="6"/>
      <c r="I9" s="6"/>
      <c r="J9" s="6"/>
      <c r="K9" s="6"/>
      <c r="L9" s="6"/>
      <c r="M9" s="6"/>
      <c r="N9" s="6"/>
    </row>
    <row r="10" spans="1:24">
      <c r="A10" s="202">
        <v>2</v>
      </c>
      <c r="B10" s="181"/>
      <c r="C10" s="185"/>
      <c r="D10" s="185"/>
      <c r="E10" s="185"/>
      <c r="F10" s="185"/>
      <c r="G10" s="185"/>
      <c r="H10" s="185"/>
      <c r="I10" s="185"/>
      <c r="J10" s="185"/>
      <c r="K10" s="185"/>
      <c r="L10" s="185"/>
      <c r="M10" s="185"/>
      <c r="N10" s="185"/>
      <c r="O10" s="13">
        <f>((C10/40)+(D10/40)+(E10/40)+(F10/40)+(G10/40)+(H10/40)+(I10/40)+(J10/40)+(K10/40)+(L10/40)+(M10/40)+(N10/40))/12</f>
        <v>0</v>
      </c>
    </row>
    <row r="11" spans="1:24" ht="6" customHeight="1">
      <c r="A11" s="202"/>
      <c r="C11" s="6"/>
      <c r="D11" s="6"/>
      <c r="E11" s="6"/>
      <c r="F11" s="6"/>
      <c r="G11" s="6"/>
      <c r="H11" s="6"/>
      <c r="I11" s="6"/>
      <c r="J11" s="6"/>
      <c r="K11" s="6"/>
      <c r="L11" s="6"/>
      <c r="M11" s="6"/>
      <c r="N11" s="6"/>
    </row>
    <row r="12" spans="1:24">
      <c r="A12" s="202">
        <v>3</v>
      </c>
      <c r="B12" s="181"/>
      <c r="C12" s="185"/>
      <c r="D12" s="185"/>
      <c r="E12" s="185"/>
      <c r="F12" s="185"/>
      <c r="G12" s="185"/>
      <c r="H12" s="185"/>
      <c r="I12" s="185"/>
      <c r="J12" s="185"/>
      <c r="K12" s="185"/>
      <c r="L12" s="185"/>
      <c r="M12" s="185"/>
      <c r="N12" s="185"/>
      <c r="O12" s="13">
        <f>((C12/40)+(D12/40)+(E12/40)+(F12/40)+(G12/40)+(H12/40)+(I12/40)+(J12/40)+(K12/40)+(L12/40)+(M12/40)+(N12/40))/12</f>
        <v>0</v>
      </c>
    </row>
    <row r="13" spans="1:24" ht="7.5" customHeight="1"/>
    <row r="14" spans="1:24" ht="25.5">
      <c r="B14" s="263" t="s">
        <v>282</v>
      </c>
      <c r="C14" s="307" t="s">
        <v>203</v>
      </c>
      <c r="D14" s="718">
        <f>(((C8+D8+E8)/3/40)+((C10+D10+E10)/3/40)+((C12+D12+E12)/3/40))</f>
        <v>0</v>
      </c>
      <c r="E14" s="719"/>
      <c r="F14" s="308" t="s">
        <v>203</v>
      </c>
      <c r="G14" s="718">
        <f>(((F8+G8+H8)/3/40)+((F10+G10+H10)/3/40)+((F12+G12+H12)/3/40))</f>
        <v>0</v>
      </c>
      <c r="H14" s="719"/>
      <c r="I14" s="308" t="s">
        <v>203</v>
      </c>
      <c r="J14" s="718">
        <f>(((I8+J8+K8)/3/40)+((I10+J10+K10)/3/40)+((I12+J12+K12)/3/40))</f>
        <v>0</v>
      </c>
      <c r="K14" s="719"/>
      <c r="L14" s="308" t="s">
        <v>203</v>
      </c>
      <c r="M14" s="718">
        <f>(((L8+M8+N8)/3/40)+((L10+M10+N10)/3/40)+((L12+M12+N12)/3/40))</f>
        <v>0</v>
      </c>
      <c r="N14" s="719"/>
      <c r="O14" s="266">
        <f>O8+O10+O12</f>
        <v>0</v>
      </c>
    </row>
    <row r="15" spans="1:24">
      <c r="B15" s="263" t="s">
        <v>283</v>
      </c>
      <c r="C15" s="264"/>
      <c r="D15" s="711">
        <v>6.25E-2</v>
      </c>
      <c r="E15" s="712"/>
      <c r="F15" s="265"/>
      <c r="G15" s="711">
        <v>6.25E-2</v>
      </c>
      <c r="H15" s="712"/>
      <c r="I15" s="265"/>
      <c r="J15" s="711">
        <v>6.25E-2</v>
      </c>
      <c r="K15" s="712"/>
      <c r="L15" s="265"/>
      <c r="M15" s="711">
        <v>6.25E-2</v>
      </c>
      <c r="N15" s="712"/>
      <c r="O15" s="266">
        <v>6.25E-2</v>
      </c>
    </row>
    <row r="16" spans="1:24">
      <c r="B16" s="267" t="s">
        <v>284</v>
      </c>
      <c r="C16" s="264"/>
      <c r="D16" s="713">
        <f>D14+D15</f>
        <v>6.25E-2</v>
      </c>
      <c r="E16" s="714"/>
      <c r="F16" s="265"/>
      <c r="G16" s="713">
        <f>G15+G14</f>
        <v>6.25E-2</v>
      </c>
      <c r="H16" s="715"/>
      <c r="I16" s="265"/>
      <c r="J16" s="713">
        <f>J15+J14</f>
        <v>6.25E-2</v>
      </c>
      <c r="K16" s="714"/>
      <c r="L16" s="265"/>
      <c r="M16" s="713">
        <f>M15+M14</f>
        <v>6.25E-2</v>
      </c>
      <c r="N16" s="714"/>
      <c r="O16" s="269">
        <f>O15+O14</f>
        <v>6.25E-2</v>
      </c>
    </row>
    <row r="17" spans="1:19">
      <c r="C17" s="200"/>
      <c r="D17" s="270" t="s">
        <v>199</v>
      </c>
      <c r="E17" s="271"/>
      <c r="F17" s="268"/>
      <c r="G17" s="270" t="s">
        <v>200</v>
      </c>
      <c r="H17" s="272"/>
      <c r="I17" s="268"/>
      <c r="J17" s="270" t="s">
        <v>201</v>
      </c>
      <c r="K17" s="272"/>
      <c r="L17" s="268"/>
      <c r="M17" s="270" t="s">
        <v>202</v>
      </c>
      <c r="N17" s="272"/>
    </row>
    <row r="18" spans="1:19">
      <c r="C18" s="200"/>
      <c r="D18" s="268"/>
      <c r="E18" s="268"/>
      <c r="F18" s="268"/>
      <c r="G18" s="268"/>
      <c r="H18" s="268"/>
      <c r="I18" s="268"/>
      <c r="J18" s="268"/>
      <c r="K18" s="268"/>
      <c r="L18" s="268"/>
      <c r="M18" s="268"/>
      <c r="N18" s="268"/>
    </row>
    <row r="19" spans="1:19" s="248" customFormat="1">
      <c r="A19" s="273" t="s">
        <v>236</v>
      </c>
      <c r="B19" s="274"/>
      <c r="C19" s="274"/>
      <c r="D19" s="274"/>
      <c r="E19" s="274"/>
      <c r="F19" s="274"/>
      <c r="G19" s="274"/>
      <c r="H19" s="274"/>
      <c r="I19" s="274"/>
      <c r="J19" s="274"/>
      <c r="K19" s="274"/>
      <c r="L19" s="274"/>
      <c r="M19" s="274"/>
      <c r="N19" s="274"/>
      <c r="O19" s="274"/>
      <c r="P19" s="274"/>
      <c r="Q19" s="274"/>
      <c r="R19" s="274"/>
      <c r="S19" s="274"/>
    </row>
    <row r="20" spans="1:19" ht="24">
      <c r="B20" s="260" t="s">
        <v>197</v>
      </c>
      <c r="C20" s="261">
        <v>1</v>
      </c>
      <c r="D20" s="261">
        <v>2</v>
      </c>
      <c r="E20" s="261">
        <v>3</v>
      </c>
      <c r="F20" s="261">
        <v>4</v>
      </c>
      <c r="G20" s="261">
        <v>5</v>
      </c>
      <c r="H20" s="261">
        <v>6</v>
      </c>
      <c r="I20" s="261">
        <v>7</v>
      </c>
      <c r="J20" s="261">
        <v>8</v>
      </c>
      <c r="K20" s="261">
        <v>9</v>
      </c>
      <c r="L20" s="261">
        <v>10</v>
      </c>
      <c r="M20" s="261">
        <v>11</v>
      </c>
      <c r="N20" s="261">
        <v>12</v>
      </c>
      <c r="O20" s="262" t="s">
        <v>272</v>
      </c>
    </row>
    <row r="21" spans="1:19" ht="6" customHeight="1"/>
    <row r="22" spans="1:19" s="198" customFormat="1">
      <c r="A22" s="202">
        <v>1</v>
      </c>
      <c r="B22" s="181"/>
      <c r="C22" s="185"/>
      <c r="D22" s="185"/>
      <c r="E22" s="185"/>
      <c r="F22" s="185"/>
      <c r="G22" s="185"/>
      <c r="H22" s="185"/>
      <c r="I22" s="185"/>
      <c r="J22" s="185"/>
      <c r="K22" s="185"/>
      <c r="L22" s="185"/>
      <c r="M22" s="185"/>
      <c r="N22" s="185"/>
      <c r="O22" s="13">
        <f>((C22/40)+(D22/40)+(E22/40)+(F22/40)+(G22/40)+(H22/40)+(I22/40)+(J22/40)+(K22/40)+(L22/40)+(M22/40)+(N22/40))/12</f>
        <v>0</v>
      </c>
    </row>
    <row r="23" spans="1:19" s="198" customFormat="1" ht="4.5" customHeight="1">
      <c r="A23" s="202"/>
      <c r="B23" s="6"/>
      <c r="C23" s="6"/>
      <c r="D23" s="6"/>
      <c r="E23" s="6"/>
      <c r="F23" s="6"/>
      <c r="G23" s="6"/>
      <c r="H23" s="6"/>
      <c r="I23" s="6"/>
      <c r="J23" s="6"/>
      <c r="K23" s="6"/>
      <c r="L23" s="6"/>
      <c r="M23" s="6"/>
      <c r="N23" s="6"/>
    </row>
    <row r="24" spans="1:19" s="198" customFormat="1">
      <c r="A24" s="202">
        <v>2</v>
      </c>
      <c r="B24" s="181"/>
      <c r="C24" s="185"/>
      <c r="D24" s="185"/>
      <c r="E24" s="185"/>
      <c r="F24" s="185"/>
      <c r="G24" s="185"/>
      <c r="H24" s="185"/>
      <c r="I24" s="185"/>
      <c r="J24" s="185"/>
      <c r="K24" s="185"/>
      <c r="L24" s="185"/>
      <c r="M24" s="185"/>
      <c r="N24" s="185"/>
      <c r="O24" s="13">
        <f>((C24/40)+(D24/40)+(E24/40)+(F24/40)+(G24/40)+(H24/40)+(I24/40)+(J24/40)+(K24/40)+(L24/40)+(M24/40)+(N24/40))/12</f>
        <v>0</v>
      </c>
    </row>
    <row r="25" spans="1:19" s="198" customFormat="1" ht="6" customHeight="1">
      <c r="A25" s="202"/>
      <c r="B25" s="6"/>
      <c r="C25" s="185"/>
      <c r="D25" s="185"/>
      <c r="E25" s="185"/>
      <c r="F25" s="185"/>
      <c r="G25" s="185"/>
      <c r="H25" s="185"/>
      <c r="I25" s="185"/>
      <c r="J25" s="185"/>
      <c r="K25" s="185"/>
      <c r="L25" s="185"/>
      <c r="M25" s="185"/>
      <c r="N25" s="185"/>
    </row>
    <row r="26" spans="1:19" s="198" customFormat="1">
      <c r="A26" s="202">
        <v>3</v>
      </c>
      <c r="B26" s="181"/>
      <c r="C26" s="185"/>
      <c r="D26" s="185"/>
      <c r="E26" s="185"/>
      <c r="F26" s="185"/>
      <c r="G26" s="185"/>
      <c r="H26" s="185"/>
      <c r="I26" s="185"/>
      <c r="J26" s="185"/>
      <c r="K26" s="185"/>
      <c r="L26" s="185"/>
      <c r="M26" s="185"/>
      <c r="N26" s="185"/>
      <c r="O26" s="13">
        <f>((C26/40)+(D26/40)+(E26/40)+(F26/40)+(G26/40)+(H26/40)+(I26/40)+(J26/40)+(K26/40)+(L26/40)+(M26/40)+(N26/40))/12</f>
        <v>0</v>
      </c>
    </row>
    <row r="27" spans="1:19" s="198" customFormat="1" ht="6" customHeight="1">
      <c r="A27" s="202"/>
      <c r="B27" s="6"/>
      <c r="C27" s="6"/>
      <c r="D27" s="6"/>
      <c r="E27" s="6"/>
      <c r="F27" s="6"/>
      <c r="G27" s="6"/>
      <c r="H27" s="6"/>
      <c r="I27" s="6"/>
      <c r="J27" s="6"/>
      <c r="K27" s="6"/>
      <c r="L27" s="6"/>
      <c r="M27" s="6"/>
      <c r="N27" s="6"/>
    </row>
    <row r="28" spans="1:19" s="198" customFormat="1">
      <c r="A28" s="202">
        <v>4</v>
      </c>
      <c r="B28" s="181"/>
      <c r="C28" s="185"/>
      <c r="D28" s="185"/>
      <c r="E28" s="185"/>
      <c r="F28" s="185"/>
      <c r="G28" s="185"/>
      <c r="H28" s="185"/>
      <c r="I28" s="185"/>
      <c r="J28" s="185"/>
      <c r="K28" s="185"/>
      <c r="L28" s="185"/>
      <c r="M28" s="185"/>
      <c r="N28" s="185"/>
      <c r="O28" s="13">
        <f>((C28/40)+(D28/40)+(E28/40)+(F28/40)+(G28/40)+(H28/40)+(I28/40)+(J28/40)+(K28/40)+(L28/40)+(M28/40)+(N28/40))/12</f>
        <v>0</v>
      </c>
    </row>
    <row r="29" spans="1:19" s="198" customFormat="1" ht="5.25" customHeight="1">
      <c r="A29" s="202"/>
      <c r="B29" s="6"/>
      <c r="C29" s="6"/>
      <c r="D29" s="6"/>
      <c r="E29" s="6"/>
      <c r="F29" s="6"/>
      <c r="G29" s="6"/>
      <c r="H29" s="6"/>
      <c r="I29" s="6"/>
      <c r="J29" s="6"/>
      <c r="K29" s="6"/>
      <c r="L29" s="6"/>
      <c r="M29" s="6"/>
      <c r="N29" s="6"/>
    </row>
    <row r="30" spans="1:19" s="198" customFormat="1">
      <c r="A30" s="202">
        <v>5</v>
      </c>
      <c r="B30" s="181"/>
      <c r="C30" s="185"/>
      <c r="D30" s="185"/>
      <c r="E30" s="185"/>
      <c r="F30" s="185"/>
      <c r="G30" s="185"/>
      <c r="H30" s="185"/>
      <c r="I30" s="185"/>
      <c r="J30" s="185"/>
      <c r="K30" s="185"/>
      <c r="L30" s="185"/>
      <c r="M30" s="185"/>
      <c r="N30" s="185"/>
      <c r="O30" s="13">
        <f>((C30/40)+(D30/40)+(E30/40)+(F30/40)+(G30/40)+(H30/40)+(I30/40)+(J30/40)+(K30/40)+(L30/40)+(M30/40)+(N30/40))/12</f>
        <v>0</v>
      </c>
    </row>
    <row r="31" spans="1:19" s="198" customFormat="1" ht="6.75" customHeight="1">
      <c r="A31" s="202"/>
      <c r="B31" s="6"/>
      <c r="C31" s="6"/>
      <c r="D31" s="6"/>
      <c r="E31" s="6"/>
      <c r="F31" s="6"/>
      <c r="G31" s="6"/>
      <c r="H31" s="6"/>
      <c r="I31" s="6"/>
      <c r="J31" s="6"/>
      <c r="K31" s="6"/>
      <c r="L31" s="6"/>
      <c r="M31" s="6"/>
      <c r="N31" s="6"/>
    </row>
    <row r="32" spans="1:19" s="198" customFormat="1">
      <c r="A32" s="202">
        <v>6</v>
      </c>
      <c r="B32" s="181"/>
      <c r="C32" s="185"/>
      <c r="D32" s="185"/>
      <c r="E32" s="185"/>
      <c r="F32" s="185"/>
      <c r="G32" s="185"/>
      <c r="H32" s="185"/>
      <c r="I32" s="185"/>
      <c r="J32" s="185"/>
      <c r="K32" s="185"/>
      <c r="L32" s="185"/>
      <c r="M32" s="185"/>
      <c r="N32" s="185"/>
      <c r="O32" s="13">
        <f>((C32/40)+(D32/40)+(E32/40)+(F32/40)+(G32/40)+(H32/40)+(I32/40)+(J32/40)+(K32/40)+(L32/40)+(M32/40)+(N32/40))/12</f>
        <v>0</v>
      </c>
    </row>
    <row r="33" spans="1:15" s="198" customFormat="1" ht="6" customHeight="1">
      <c r="A33" s="202"/>
      <c r="B33" s="6"/>
      <c r="C33" s="6"/>
      <c r="D33" s="6"/>
      <c r="E33" s="6"/>
      <c r="F33" s="6"/>
      <c r="G33" s="6"/>
      <c r="H33" s="6"/>
      <c r="I33" s="6"/>
      <c r="J33" s="6"/>
      <c r="K33" s="6"/>
      <c r="L33" s="6"/>
      <c r="M33" s="6"/>
      <c r="N33" s="6"/>
    </row>
    <row r="34" spans="1:15" s="198" customFormat="1">
      <c r="A34" s="202">
        <v>7</v>
      </c>
      <c r="B34" s="181"/>
      <c r="C34" s="185"/>
      <c r="D34" s="185"/>
      <c r="E34" s="185"/>
      <c r="F34" s="185"/>
      <c r="G34" s="185"/>
      <c r="H34" s="185"/>
      <c r="I34" s="185"/>
      <c r="J34" s="185"/>
      <c r="K34" s="185"/>
      <c r="L34" s="185"/>
      <c r="M34" s="185"/>
      <c r="N34" s="185"/>
      <c r="O34" s="13">
        <f>((C34/40)+(D34/40)+(E34/40)+(F34/40)+(G34/40)+(H34/40)+(I34/40)+(J34/40)+(K34/40)+(L34/40)+(M34/40)+(N34/40))/12</f>
        <v>0</v>
      </c>
    </row>
    <row r="35" spans="1:15" s="198" customFormat="1" ht="4.5" customHeight="1">
      <c r="A35" s="202"/>
      <c r="B35" s="6"/>
      <c r="C35" s="6"/>
      <c r="D35" s="6"/>
      <c r="E35" s="6"/>
      <c r="F35" s="6"/>
      <c r="G35" s="6"/>
      <c r="H35" s="6"/>
      <c r="I35" s="6"/>
      <c r="J35" s="6"/>
      <c r="K35" s="6"/>
      <c r="L35" s="6"/>
      <c r="M35" s="6"/>
      <c r="N35" s="6"/>
    </row>
    <row r="36" spans="1:15" s="198" customFormat="1">
      <c r="A36" s="202">
        <v>8</v>
      </c>
      <c r="B36" s="181"/>
      <c r="C36" s="185"/>
      <c r="D36" s="185"/>
      <c r="E36" s="185"/>
      <c r="F36" s="185"/>
      <c r="G36" s="185"/>
      <c r="H36" s="185"/>
      <c r="I36" s="185"/>
      <c r="J36" s="185"/>
      <c r="K36" s="185"/>
      <c r="L36" s="185"/>
      <c r="M36" s="185"/>
      <c r="N36" s="185"/>
      <c r="O36" s="13">
        <f>((C36/40)+(D36/40)+(E36/40)+(F36/40)+(G36/40)+(H36/40)+(I36/40)+(J36/40)+(K36/40)+(L36/40)+(M36/40)+(N36/40))/12</f>
        <v>0</v>
      </c>
    </row>
    <row r="37" spans="1:15" s="198" customFormat="1" ht="6" customHeight="1">
      <c r="A37" s="202"/>
      <c r="B37" s="6"/>
      <c r="C37" s="6"/>
      <c r="D37" s="6"/>
      <c r="E37" s="6"/>
      <c r="F37" s="6"/>
      <c r="G37" s="6"/>
      <c r="H37" s="6"/>
      <c r="I37" s="6"/>
      <c r="J37" s="6"/>
      <c r="K37" s="6"/>
      <c r="L37" s="6"/>
      <c r="M37" s="6"/>
      <c r="N37" s="6"/>
    </row>
    <row r="38" spans="1:15" s="198" customFormat="1">
      <c r="A38" s="202">
        <v>9</v>
      </c>
      <c r="B38" s="181"/>
      <c r="C38" s="185"/>
      <c r="D38" s="185"/>
      <c r="E38" s="185"/>
      <c r="F38" s="185"/>
      <c r="G38" s="185"/>
      <c r="H38" s="185"/>
      <c r="I38" s="185"/>
      <c r="J38" s="185"/>
      <c r="K38" s="185"/>
      <c r="L38" s="185"/>
      <c r="M38" s="185"/>
      <c r="N38" s="185"/>
      <c r="O38" s="13">
        <f>((C38/40)+(D38/40)+(E38/40)+(F38/40)+(G38/40)+(H38/40)+(I38/40)+(J38/40)+(K38/40)+(L38/40)+(M38/40)+(N38/40))/12</f>
        <v>0</v>
      </c>
    </row>
    <row r="39" spans="1:15" s="198" customFormat="1" ht="4.5" customHeight="1">
      <c r="A39" s="202"/>
      <c r="B39" s="6"/>
      <c r="C39" s="6"/>
      <c r="D39" s="6"/>
      <c r="E39" s="6"/>
      <c r="F39" s="6"/>
      <c r="G39" s="6"/>
      <c r="H39" s="6"/>
      <c r="I39" s="6"/>
      <c r="J39" s="6"/>
      <c r="K39" s="6"/>
      <c r="L39" s="6"/>
      <c r="M39" s="6"/>
      <c r="N39" s="6"/>
    </row>
    <row r="40" spans="1:15" s="198" customFormat="1">
      <c r="A40" s="202">
        <v>10</v>
      </c>
      <c r="B40" s="181"/>
      <c r="C40" s="185"/>
      <c r="D40" s="185"/>
      <c r="E40" s="185"/>
      <c r="F40" s="185"/>
      <c r="G40" s="185"/>
      <c r="H40" s="185"/>
      <c r="I40" s="185"/>
      <c r="J40" s="185"/>
      <c r="K40" s="185"/>
      <c r="L40" s="185"/>
      <c r="M40" s="185"/>
      <c r="N40" s="185"/>
      <c r="O40" s="13">
        <f>((C40/40)+(D40/40)+(E40/40)+(F40/40)+(G40/40)+(H40/40)+(I40/40)+(J40/40)+(K40/40)+(L40/40)+(M40/40)+(N40/40))/12</f>
        <v>0</v>
      </c>
    </row>
    <row r="41" spans="1:15" s="198" customFormat="1" ht="7.5" customHeight="1">
      <c r="A41" s="202"/>
      <c r="B41" s="6"/>
      <c r="C41" s="6"/>
      <c r="D41" s="6"/>
      <c r="E41" s="6"/>
      <c r="F41" s="6"/>
      <c r="G41" s="6"/>
      <c r="H41" s="6"/>
      <c r="I41" s="6"/>
      <c r="J41" s="6"/>
      <c r="K41" s="6"/>
      <c r="L41" s="6"/>
      <c r="M41" s="6"/>
      <c r="N41" s="6"/>
    </row>
    <row r="42" spans="1:15" s="198" customFormat="1">
      <c r="A42" s="202">
        <v>11</v>
      </c>
      <c r="B42" s="181"/>
      <c r="C42" s="185"/>
      <c r="D42" s="185"/>
      <c r="E42" s="185"/>
      <c r="F42" s="185"/>
      <c r="G42" s="185"/>
      <c r="H42" s="185"/>
      <c r="I42" s="185"/>
      <c r="J42" s="185"/>
      <c r="K42" s="185"/>
      <c r="L42" s="185"/>
      <c r="M42" s="185"/>
      <c r="N42" s="185"/>
      <c r="O42" s="13">
        <f>((C42/40)+(D42/40)+(E42/40)+(F42/40)+(G42/40)+(H42/40)+(I42/40)+(J42/40)+(K42/40)+(L42/40)+(M42/40)+(N42/40))/12</f>
        <v>0</v>
      </c>
    </row>
    <row r="43" spans="1:15" s="198" customFormat="1" ht="4.5" customHeight="1">
      <c r="A43" s="202"/>
      <c r="B43" s="6"/>
      <c r="C43" s="6"/>
      <c r="D43" s="6"/>
      <c r="E43" s="6"/>
      <c r="F43" s="6"/>
      <c r="G43" s="6"/>
      <c r="H43" s="6"/>
      <c r="I43" s="6"/>
      <c r="J43" s="6"/>
      <c r="K43" s="6"/>
      <c r="L43" s="6"/>
      <c r="M43" s="6"/>
      <c r="N43" s="6"/>
    </row>
    <row r="44" spans="1:15" s="198" customFormat="1">
      <c r="A44" s="202">
        <v>12</v>
      </c>
      <c r="B44" s="181"/>
      <c r="C44" s="185"/>
      <c r="D44" s="185"/>
      <c r="E44" s="185"/>
      <c r="F44" s="185"/>
      <c r="G44" s="185"/>
      <c r="H44" s="185"/>
      <c r="I44" s="185"/>
      <c r="J44" s="185"/>
      <c r="K44" s="185"/>
      <c r="L44" s="185"/>
      <c r="M44" s="185"/>
      <c r="N44" s="185"/>
      <c r="O44" s="13">
        <f>((C44/40)+(D44/40)+(E44/40)+(F44/40)+(G44/40)+(H44/40)+(I44/40)+(J44/40)+(K44/40)+(L44/40)+(M44/40)+(N44/40))/12</f>
        <v>0</v>
      </c>
    </row>
    <row r="45" spans="1:15" s="198" customFormat="1" ht="6.75" customHeight="1">
      <c r="B45" s="6"/>
      <c r="C45" s="6"/>
      <c r="D45" s="6"/>
      <c r="E45" s="6"/>
      <c r="F45" s="6"/>
      <c r="G45" s="6"/>
      <c r="H45" s="6"/>
      <c r="I45" s="6"/>
      <c r="J45" s="6"/>
      <c r="K45" s="6"/>
      <c r="L45" s="6"/>
      <c r="M45" s="6"/>
      <c r="N45" s="6"/>
    </row>
    <row r="46" spans="1:15" s="198" customFormat="1">
      <c r="A46" s="202">
        <v>13</v>
      </c>
      <c r="B46" s="181"/>
      <c r="C46" s="185"/>
      <c r="D46" s="185"/>
      <c r="E46" s="185"/>
      <c r="F46" s="185"/>
      <c r="G46" s="185"/>
      <c r="H46" s="185"/>
      <c r="I46" s="185"/>
      <c r="J46" s="185"/>
      <c r="K46" s="185"/>
      <c r="L46" s="185"/>
      <c r="M46" s="185"/>
      <c r="N46" s="185"/>
      <c r="O46" s="13">
        <f>((C46/40)+(D46/40)+(E46/40)+(F46/40)+(G46/40)+(H46/40)+(I46/40)+(J46/40)+(K46/40)+(L46/40)+(M46/40)+(N46/40))/12</f>
        <v>0</v>
      </c>
    </row>
    <row r="47" spans="1:15" s="198" customFormat="1" ht="4.5" customHeight="1">
      <c r="A47" s="202"/>
      <c r="B47" s="6"/>
      <c r="C47" s="6"/>
      <c r="D47" s="6"/>
      <c r="E47" s="6"/>
      <c r="F47" s="6"/>
      <c r="G47" s="6"/>
      <c r="H47" s="6"/>
      <c r="I47" s="6"/>
      <c r="J47" s="6"/>
      <c r="K47" s="6"/>
      <c r="L47" s="6"/>
      <c r="M47" s="6"/>
      <c r="N47" s="6"/>
    </row>
    <row r="48" spans="1:15" s="198" customFormat="1">
      <c r="A48" s="202">
        <v>14</v>
      </c>
      <c r="B48" s="181"/>
      <c r="C48" s="185"/>
      <c r="D48" s="185"/>
      <c r="E48" s="185"/>
      <c r="F48" s="185"/>
      <c r="G48" s="185"/>
      <c r="H48" s="185"/>
      <c r="I48" s="185"/>
      <c r="J48" s="185"/>
      <c r="K48" s="185"/>
      <c r="L48" s="185"/>
      <c r="M48" s="185"/>
      <c r="N48" s="185"/>
      <c r="O48" s="13">
        <f>((C48/40)+(D48/40)+(E48/40)+(F48/40)+(G48/40)+(H48/40)+(I48/40)+(J48/40)+(K48/40)+(L48/40)+(M48/40)+(N48/40))/12</f>
        <v>0</v>
      </c>
    </row>
    <row r="49" spans="1:15" s="198" customFormat="1" ht="6" customHeight="1">
      <c r="A49" s="202"/>
      <c r="B49" s="6"/>
      <c r="C49" s="6"/>
      <c r="D49" s="6"/>
      <c r="E49" s="6"/>
      <c r="F49" s="6"/>
      <c r="G49" s="6"/>
      <c r="H49" s="6"/>
      <c r="I49" s="6"/>
      <c r="J49" s="6"/>
      <c r="K49" s="6"/>
      <c r="L49" s="6"/>
      <c r="M49" s="6"/>
      <c r="N49" s="6"/>
    </row>
    <row r="50" spans="1:15" s="198" customFormat="1">
      <c r="A50" s="202">
        <v>15</v>
      </c>
      <c r="B50" s="181"/>
      <c r="C50" s="185"/>
      <c r="D50" s="185"/>
      <c r="E50" s="185"/>
      <c r="F50" s="185"/>
      <c r="G50" s="185"/>
      <c r="H50" s="185"/>
      <c r="I50" s="185"/>
      <c r="J50" s="185"/>
      <c r="K50" s="185"/>
      <c r="L50" s="185"/>
      <c r="M50" s="185"/>
      <c r="N50" s="185"/>
      <c r="O50" s="13">
        <f>((C50/40)+(D50/40)+(E50/40)+(F50/40)+(G50/40)+(H50/40)+(I50/40)+(J50/40)+(K50/40)+(L50/40)+(M50/40)+(N50/40))/12</f>
        <v>0</v>
      </c>
    </row>
    <row r="51" spans="1:15" s="198" customFormat="1" ht="6" customHeight="1">
      <c r="A51" s="202"/>
      <c r="B51" s="6"/>
      <c r="C51" s="6"/>
      <c r="D51" s="6"/>
      <c r="E51" s="6"/>
      <c r="F51" s="6"/>
      <c r="G51" s="6"/>
      <c r="H51" s="6"/>
      <c r="I51" s="6"/>
      <c r="J51" s="6"/>
      <c r="K51" s="6"/>
      <c r="L51" s="6"/>
      <c r="M51" s="6"/>
      <c r="N51" s="6"/>
    </row>
    <row r="52" spans="1:15" s="198" customFormat="1">
      <c r="A52" s="202">
        <v>16</v>
      </c>
      <c r="B52" s="181"/>
      <c r="C52" s="185"/>
      <c r="D52" s="185"/>
      <c r="E52" s="185"/>
      <c r="F52" s="185"/>
      <c r="G52" s="185"/>
      <c r="H52" s="185"/>
      <c r="I52" s="185"/>
      <c r="J52" s="185"/>
      <c r="K52" s="185"/>
      <c r="L52" s="185"/>
      <c r="M52" s="185"/>
      <c r="N52" s="185"/>
      <c r="O52" s="13">
        <f>((C52/40)+(D52/40)+(E52/40)+(F52/40)+(G52/40)+(H52/40)+(I52/40)+(J52/40)+(K52/40)+(L52/40)+(M52/40)+(N52/40))/12</f>
        <v>0</v>
      </c>
    </row>
    <row r="53" spans="1:15" s="198" customFormat="1" ht="5.25" customHeight="1">
      <c r="A53" s="202"/>
      <c r="B53" s="6"/>
      <c r="C53" s="6"/>
      <c r="D53" s="6"/>
      <c r="E53" s="6"/>
      <c r="F53" s="6"/>
      <c r="G53" s="6"/>
      <c r="H53" s="6"/>
      <c r="I53" s="6"/>
      <c r="J53" s="6"/>
      <c r="K53" s="6"/>
      <c r="L53" s="6"/>
      <c r="M53" s="6"/>
      <c r="N53" s="6"/>
    </row>
    <row r="54" spans="1:15" s="198" customFormat="1">
      <c r="A54" s="202">
        <v>17</v>
      </c>
      <c r="B54" s="181"/>
      <c r="C54" s="185"/>
      <c r="D54" s="185"/>
      <c r="E54" s="185"/>
      <c r="F54" s="185"/>
      <c r="G54" s="185"/>
      <c r="H54" s="185"/>
      <c r="I54" s="185"/>
      <c r="J54" s="185"/>
      <c r="K54" s="185"/>
      <c r="L54" s="185"/>
      <c r="M54" s="185"/>
      <c r="N54" s="185"/>
      <c r="O54" s="13">
        <f>((C54/40)+(D54/40)+(E54/40)+(F54/40)+(G54/40)+(H54/40)+(I54/40)+(J54/40)+(K54/40)+(L54/40)+(M54/40)+(N54/40))/12</f>
        <v>0</v>
      </c>
    </row>
    <row r="55" spans="1:15" s="198" customFormat="1" ht="6.75" customHeight="1">
      <c r="A55" s="202"/>
      <c r="B55" s="6"/>
      <c r="C55" s="6"/>
      <c r="D55" s="6"/>
      <c r="E55" s="6"/>
      <c r="F55" s="6"/>
      <c r="G55" s="6"/>
      <c r="H55" s="6"/>
      <c r="I55" s="6"/>
      <c r="J55" s="6"/>
      <c r="K55" s="6"/>
      <c r="L55" s="6"/>
      <c r="M55" s="6"/>
      <c r="N55" s="6"/>
    </row>
    <row r="56" spans="1:15" s="198" customFormat="1">
      <c r="A56" s="202">
        <v>18</v>
      </c>
      <c r="B56" s="181"/>
      <c r="C56" s="185"/>
      <c r="D56" s="185"/>
      <c r="E56" s="185"/>
      <c r="F56" s="185"/>
      <c r="G56" s="185"/>
      <c r="H56" s="185"/>
      <c r="I56" s="185"/>
      <c r="J56" s="185"/>
      <c r="K56" s="185"/>
      <c r="L56" s="185"/>
      <c r="M56" s="185"/>
      <c r="N56" s="185"/>
      <c r="O56" s="13">
        <f>((C56/40)+(D56/40)+(E56/40)+(F56/40)+(G56/40)+(H56/40)+(I56/40)+(J56/40)+(K56/40)+(L56/40)+(M56/40)+(N56/40))/12</f>
        <v>0</v>
      </c>
    </row>
    <row r="57" spans="1:15" s="198" customFormat="1" ht="6" customHeight="1">
      <c r="A57" s="202"/>
      <c r="B57" s="6"/>
      <c r="C57" s="6"/>
      <c r="D57" s="6"/>
      <c r="E57" s="6"/>
      <c r="F57" s="6"/>
      <c r="G57" s="6"/>
      <c r="H57" s="6"/>
      <c r="I57" s="6"/>
      <c r="J57" s="6"/>
      <c r="K57" s="6"/>
      <c r="L57" s="6"/>
      <c r="M57" s="6"/>
      <c r="N57" s="6"/>
    </row>
    <row r="58" spans="1:15" s="198" customFormat="1">
      <c r="A58" s="202">
        <v>19</v>
      </c>
      <c r="B58" s="181"/>
      <c r="C58" s="185"/>
      <c r="D58" s="185"/>
      <c r="E58" s="185"/>
      <c r="F58" s="185"/>
      <c r="G58" s="185"/>
      <c r="H58" s="185"/>
      <c r="I58" s="185"/>
      <c r="J58" s="185"/>
      <c r="K58" s="185"/>
      <c r="L58" s="185"/>
      <c r="M58" s="185"/>
      <c r="N58" s="185"/>
      <c r="O58" s="13">
        <f>((C58/40)+(D58/40)+(E58/40)+(F58/40)+(G58/40)+(H58/40)+(I58/40)+(J58/40)+(K58/40)+(L58/40)+(M58/40)+(N58/40))/12</f>
        <v>0</v>
      </c>
    </row>
    <row r="59" spans="1:15" s="198" customFormat="1" ht="4.5" customHeight="1">
      <c r="A59" s="202"/>
      <c r="B59" s="6"/>
      <c r="C59" s="6"/>
      <c r="D59" s="6"/>
      <c r="E59" s="6"/>
      <c r="F59" s="6"/>
      <c r="G59" s="6"/>
      <c r="H59" s="6"/>
      <c r="I59" s="6"/>
      <c r="J59" s="6"/>
      <c r="K59" s="6"/>
      <c r="L59" s="6"/>
      <c r="M59" s="6"/>
      <c r="N59" s="6"/>
    </row>
    <row r="60" spans="1:15" s="198" customFormat="1">
      <c r="A60" s="202">
        <v>20</v>
      </c>
      <c r="B60" s="181"/>
      <c r="C60" s="185"/>
      <c r="D60" s="185"/>
      <c r="E60" s="185"/>
      <c r="F60" s="185"/>
      <c r="G60" s="185"/>
      <c r="H60" s="185"/>
      <c r="I60" s="185"/>
      <c r="J60" s="185"/>
      <c r="K60" s="185"/>
      <c r="L60" s="185"/>
      <c r="M60" s="185"/>
      <c r="N60" s="185"/>
      <c r="O60" s="13">
        <f>((C60/40)+(D60/40)+(E60/40)+(F60/40)+(G60/40)+(H60/40)+(I60/40)+(J60/40)+(K60/40)+(L60/40)+(M60/40)+(N60/40))/12</f>
        <v>0</v>
      </c>
    </row>
    <row r="61" spans="1:15" s="198" customFormat="1" ht="6" customHeight="1">
      <c r="A61" s="202"/>
      <c r="B61" s="6"/>
      <c r="C61" s="6"/>
      <c r="D61" s="6"/>
      <c r="E61" s="6"/>
      <c r="F61" s="6"/>
      <c r="G61" s="6"/>
      <c r="H61" s="6"/>
      <c r="I61" s="6"/>
      <c r="J61" s="6"/>
      <c r="K61" s="6"/>
      <c r="L61" s="6"/>
      <c r="M61" s="6"/>
      <c r="N61" s="6"/>
    </row>
    <row r="62" spans="1:15" s="198" customFormat="1">
      <c r="A62" s="202">
        <v>21</v>
      </c>
      <c r="B62" s="181"/>
      <c r="C62" s="185"/>
      <c r="D62" s="185"/>
      <c r="E62" s="185"/>
      <c r="F62" s="185"/>
      <c r="G62" s="185"/>
      <c r="H62" s="185"/>
      <c r="I62" s="185"/>
      <c r="J62" s="185"/>
      <c r="K62" s="185"/>
      <c r="L62" s="185"/>
      <c r="M62" s="185"/>
      <c r="N62" s="185"/>
      <c r="O62" s="13">
        <f>((C62/40)+(D62/40)+(E62/40)+(F62/40)+(G62/40)+(H62/40)+(I62/40)+(J62/40)+(K62/40)+(L62/40)+(M62/40)+(N62/40))/12</f>
        <v>0</v>
      </c>
    </row>
    <row r="63" spans="1:15" s="198" customFormat="1" ht="4.5" customHeight="1">
      <c r="A63" s="202"/>
      <c r="B63" s="6"/>
      <c r="C63" s="6"/>
      <c r="D63" s="6"/>
      <c r="E63" s="6"/>
      <c r="F63" s="6"/>
      <c r="G63" s="6"/>
      <c r="H63" s="6"/>
      <c r="I63" s="6"/>
      <c r="J63" s="6"/>
      <c r="K63" s="6"/>
      <c r="L63" s="6"/>
      <c r="M63" s="6"/>
      <c r="N63" s="6"/>
    </row>
    <row r="64" spans="1:15" s="198" customFormat="1">
      <c r="A64" s="202">
        <v>22</v>
      </c>
      <c r="B64" s="181"/>
      <c r="C64" s="185"/>
      <c r="D64" s="185"/>
      <c r="E64" s="185"/>
      <c r="F64" s="185"/>
      <c r="G64" s="185"/>
      <c r="H64" s="185"/>
      <c r="I64" s="185"/>
      <c r="J64" s="185"/>
      <c r="K64" s="185"/>
      <c r="L64" s="185"/>
      <c r="M64" s="185"/>
      <c r="N64" s="185"/>
      <c r="O64" s="13">
        <f>((C64/40)+(D64/40)+(E64/40)+(F64/40)+(G64/40)+(H64/40)+(I64/40)+(J64/40)+(K64/40)+(L64/40)+(M64/40)+(N64/40))/12</f>
        <v>0</v>
      </c>
    </row>
    <row r="65" spans="1:15" s="198" customFormat="1" ht="7.5" customHeight="1">
      <c r="A65" s="202"/>
      <c r="B65" s="6"/>
      <c r="C65" s="6"/>
      <c r="D65" s="6"/>
      <c r="E65" s="6"/>
      <c r="F65" s="6"/>
      <c r="G65" s="6"/>
      <c r="H65" s="6"/>
      <c r="I65" s="6"/>
      <c r="J65" s="6"/>
      <c r="K65" s="6"/>
      <c r="L65" s="6"/>
      <c r="M65" s="6"/>
      <c r="N65" s="6"/>
    </row>
    <row r="66" spans="1:15" s="198" customFormat="1">
      <c r="A66" s="202">
        <v>23</v>
      </c>
      <c r="B66" s="181"/>
      <c r="C66" s="185"/>
      <c r="D66" s="185"/>
      <c r="E66" s="185"/>
      <c r="F66" s="185"/>
      <c r="G66" s="185"/>
      <c r="H66" s="185"/>
      <c r="I66" s="185"/>
      <c r="J66" s="185"/>
      <c r="K66" s="185"/>
      <c r="L66" s="185"/>
      <c r="M66" s="185"/>
      <c r="N66" s="185"/>
      <c r="O66" s="13">
        <f>((C66/40)+(D66/40)+(E66/40)+(F66/40)+(G66/40)+(H66/40)+(I66/40)+(J66/40)+(K66/40)+(L66/40)+(M66/40)+(N66/40))/12</f>
        <v>0</v>
      </c>
    </row>
    <row r="67" spans="1:15" s="198" customFormat="1" ht="4.5" customHeight="1">
      <c r="A67" s="202"/>
      <c r="B67" s="6"/>
      <c r="C67" s="6"/>
      <c r="D67" s="6"/>
      <c r="E67" s="6"/>
      <c r="F67" s="6"/>
      <c r="G67" s="6"/>
      <c r="H67" s="6"/>
      <c r="I67" s="6"/>
      <c r="J67" s="6"/>
      <c r="K67" s="6"/>
      <c r="L67" s="6"/>
      <c r="M67" s="6"/>
      <c r="N67" s="6"/>
    </row>
    <row r="68" spans="1:15" s="198" customFormat="1">
      <c r="A68" s="202">
        <v>24</v>
      </c>
      <c r="B68" s="181"/>
      <c r="C68" s="185"/>
      <c r="D68" s="185"/>
      <c r="E68" s="185"/>
      <c r="F68" s="185"/>
      <c r="G68" s="185"/>
      <c r="H68" s="185"/>
      <c r="I68" s="185"/>
      <c r="J68" s="185"/>
      <c r="K68" s="185"/>
      <c r="L68" s="185"/>
      <c r="M68" s="185"/>
      <c r="N68" s="185"/>
      <c r="O68" s="13">
        <f>((C68/40)+(D68/40)+(E68/40)+(F68/40)+(G68/40)+(H68/40)+(I68/40)+(J68/40)+(K68/40)+(L68/40)+(M68/40)+(N68/40))/12</f>
        <v>0</v>
      </c>
    </row>
    <row r="69" spans="1:15" s="198" customFormat="1" ht="6" customHeight="1">
      <c r="A69" s="202"/>
      <c r="B69" s="6"/>
      <c r="C69" s="6"/>
      <c r="D69" s="6"/>
      <c r="E69" s="6"/>
      <c r="F69" s="6"/>
      <c r="G69" s="6"/>
      <c r="H69" s="6"/>
      <c r="I69" s="6"/>
      <c r="J69" s="6"/>
      <c r="K69" s="6"/>
      <c r="L69" s="6"/>
      <c r="M69" s="6"/>
      <c r="N69" s="6"/>
    </row>
    <row r="70" spans="1:15" s="198" customFormat="1">
      <c r="A70" s="202">
        <v>25</v>
      </c>
      <c r="B70" s="181"/>
      <c r="C70" s="185"/>
      <c r="D70" s="185"/>
      <c r="E70" s="185"/>
      <c r="F70" s="185"/>
      <c r="G70" s="185"/>
      <c r="H70" s="185"/>
      <c r="I70" s="185"/>
      <c r="J70" s="185"/>
      <c r="K70" s="185"/>
      <c r="L70" s="185"/>
      <c r="M70" s="185"/>
      <c r="N70" s="185"/>
      <c r="O70" s="13">
        <f>((C70/40)+(D70/40)+(E70/40)+(F70/40)+(G70/40)+(H70/40)+(I70/40)+(J70/40)+(K70/40)+(L70/40)+(M70/40)+(N70/40))/12</f>
        <v>0</v>
      </c>
    </row>
    <row r="71" spans="1:15" s="198" customFormat="1" ht="6" customHeight="1">
      <c r="A71" s="202"/>
      <c r="B71" s="6"/>
      <c r="C71" s="6"/>
      <c r="D71" s="6"/>
      <c r="E71" s="6"/>
      <c r="F71" s="6"/>
      <c r="G71" s="6"/>
      <c r="H71" s="6"/>
      <c r="I71" s="6"/>
      <c r="J71" s="6"/>
      <c r="K71" s="6"/>
      <c r="L71" s="6"/>
      <c r="M71" s="6"/>
      <c r="N71" s="6"/>
    </row>
    <row r="72" spans="1:15" s="198" customFormat="1">
      <c r="A72" s="202">
        <v>26</v>
      </c>
      <c r="B72" s="181"/>
      <c r="C72" s="185"/>
      <c r="D72" s="185"/>
      <c r="E72" s="185"/>
      <c r="F72" s="185"/>
      <c r="G72" s="185"/>
      <c r="H72" s="185"/>
      <c r="I72" s="185"/>
      <c r="J72" s="185"/>
      <c r="K72" s="185"/>
      <c r="L72" s="185"/>
      <c r="M72" s="185"/>
      <c r="N72" s="185"/>
      <c r="O72" s="13">
        <f>((C72/40)+(D72/40)+(E72/40)+(F72/40)+(G72/40)+(H72/40)+(I72/40)+(J72/40)+(K72/40)+(L72/40)+(M72/40)+(N72/40))/12</f>
        <v>0</v>
      </c>
    </row>
    <row r="73" spans="1:15" s="198" customFormat="1" ht="5.25" customHeight="1">
      <c r="A73" s="202"/>
      <c r="B73" s="6"/>
      <c r="C73" s="6"/>
      <c r="D73" s="6"/>
      <c r="E73" s="6"/>
      <c r="F73" s="6"/>
      <c r="G73" s="6"/>
      <c r="H73" s="6"/>
      <c r="I73" s="6"/>
      <c r="J73" s="6"/>
      <c r="K73" s="6"/>
      <c r="L73" s="6"/>
      <c r="M73" s="6"/>
      <c r="N73" s="6"/>
    </row>
    <row r="74" spans="1:15" s="198" customFormat="1">
      <c r="A74" s="202">
        <v>27</v>
      </c>
      <c r="B74" s="181"/>
      <c r="C74" s="185"/>
      <c r="D74" s="185"/>
      <c r="E74" s="185"/>
      <c r="F74" s="185"/>
      <c r="G74" s="185"/>
      <c r="H74" s="185"/>
      <c r="I74" s="185"/>
      <c r="J74" s="185"/>
      <c r="K74" s="185"/>
      <c r="L74" s="185"/>
      <c r="M74" s="185"/>
      <c r="N74" s="185"/>
      <c r="O74" s="13">
        <f>((C74/40)+(D74/40)+(E74/40)+(F74/40)+(G74/40)+(H74/40)+(I74/40)+(J74/40)+(K74/40)+(L74/40)+(M74/40)+(N74/40))/12</f>
        <v>0</v>
      </c>
    </row>
    <row r="75" spans="1:15" s="198" customFormat="1" ht="6.75" customHeight="1">
      <c r="A75" s="202"/>
      <c r="B75" s="6"/>
      <c r="C75" s="6"/>
      <c r="D75" s="6"/>
      <c r="E75" s="6"/>
      <c r="F75" s="6"/>
      <c r="G75" s="6"/>
      <c r="H75" s="6"/>
      <c r="I75" s="6"/>
      <c r="J75" s="6"/>
      <c r="K75" s="6"/>
      <c r="L75" s="6"/>
      <c r="M75" s="6"/>
      <c r="N75" s="6"/>
    </row>
    <row r="76" spans="1:15" s="198" customFormat="1">
      <c r="A76" s="202">
        <v>28</v>
      </c>
      <c r="B76" s="181"/>
      <c r="C76" s="185"/>
      <c r="D76" s="185"/>
      <c r="E76" s="185"/>
      <c r="F76" s="185"/>
      <c r="G76" s="185"/>
      <c r="H76" s="185"/>
      <c r="I76" s="185"/>
      <c r="J76" s="185"/>
      <c r="K76" s="185"/>
      <c r="L76" s="185"/>
      <c r="M76" s="185"/>
      <c r="N76" s="185"/>
      <c r="O76" s="13">
        <f>((C76/40)+(D76/40)+(E76/40)+(F76/40)+(G76/40)+(H76/40)+(I76/40)+(J76/40)+(K76/40)+(L76/40)+(M76/40)+(N76/40))/12</f>
        <v>0</v>
      </c>
    </row>
    <row r="77" spans="1:15" s="198" customFormat="1" ht="6" customHeight="1">
      <c r="A77" s="202"/>
      <c r="B77" s="6"/>
      <c r="C77" s="6"/>
      <c r="D77" s="6"/>
      <c r="E77" s="6"/>
      <c r="F77" s="6"/>
      <c r="G77" s="6"/>
      <c r="H77" s="6"/>
      <c r="I77" s="6"/>
      <c r="J77" s="6"/>
      <c r="K77" s="6"/>
      <c r="L77" s="6"/>
      <c r="M77" s="6"/>
      <c r="N77" s="6"/>
    </row>
    <row r="78" spans="1:15" s="198" customFormat="1">
      <c r="A78" s="202">
        <v>29</v>
      </c>
      <c r="B78" s="181"/>
      <c r="C78" s="185"/>
      <c r="D78" s="185"/>
      <c r="E78" s="185"/>
      <c r="F78" s="185"/>
      <c r="G78" s="185"/>
      <c r="H78" s="185"/>
      <c r="I78" s="185"/>
      <c r="J78" s="185"/>
      <c r="K78" s="185"/>
      <c r="L78" s="185"/>
      <c r="M78" s="185"/>
      <c r="N78" s="185"/>
      <c r="O78" s="13">
        <f>((C78/40)+(D78/40)+(E78/40)+(F78/40)+(G78/40)+(H78/40)+(I78/40)+(J78/40)+(K78/40)+(L78/40)+(M78/40)+(N78/40))/12</f>
        <v>0</v>
      </c>
    </row>
    <row r="79" spans="1:15" s="198" customFormat="1" ht="4.5" customHeight="1">
      <c r="A79" s="202"/>
      <c r="B79" s="6"/>
      <c r="C79" s="6"/>
      <c r="D79" s="6"/>
      <c r="E79" s="6"/>
      <c r="F79" s="6"/>
      <c r="G79" s="6"/>
      <c r="H79" s="6"/>
      <c r="I79" s="6"/>
      <c r="J79" s="6"/>
      <c r="K79" s="6"/>
      <c r="L79" s="6"/>
      <c r="M79" s="6"/>
      <c r="N79" s="6"/>
    </row>
    <row r="80" spans="1:15" s="198" customFormat="1">
      <c r="A80" s="202">
        <v>30</v>
      </c>
      <c r="B80" s="181"/>
      <c r="C80" s="185"/>
      <c r="D80" s="185"/>
      <c r="E80" s="185"/>
      <c r="F80" s="185"/>
      <c r="G80" s="185"/>
      <c r="H80" s="185"/>
      <c r="I80" s="185"/>
      <c r="J80" s="185"/>
      <c r="K80" s="185"/>
      <c r="L80" s="185"/>
      <c r="M80" s="185"/>
      <c r="N80" s="185"/>
      <c r="O80" s="13">
        <f>((C80/40)+(D80/40)+(E80/40)+(F80/40)+(G80/40)+(H80/40)+(I80/40)+(J80/40)+(K80/40)+(L80/40)+(M80/40)+(N80/40))/12</f>
        <v>0</v>
      </c>
    </row>
    <row r="81" spans="1:15" s="198" customFormat="1" ht="6" customHeight="1">
      <c r="A81" s="202"/>
      <c r="B81" s="6"/>
      <c r="C81" s="6"/>
      <c r="D81" s="6"/>
      <c r="E81" s="6"/>
      <c r="F81" s="6"/>
      <c r="G81" s="6"/>
      <c r="H81" s="6"/>
      <c r="I81" s="6"/>
      <c r="J81" s="6"/>
      <c r="K81" s="6"/>
      <c r="L81" s="6"/>
      <c r="M81" s="6"/>
      <c r="N81" s="6"/>
    </row>
    <row r="82" spans="1:15" s="198" customFormat="1">
      <c r="A82" s="202">
        <v>31</v>
      </c>
      <c r="B82" s="181"/>
      <c r="C82" s="185"/>
      <c r="D82" s="185"/>
      <c r="E82" s="185"/>
      <c r="F82" s="185"/>
      <c r="G82" s="185"/>
      <c r="H82" s="185"/>
      <c r="I82" s="185"/>
      <c r="J82" s="185"/>
      <c r="K82" s="185"/>
      <c r="L82" s="185"/>
      <c r="M82" s="185"/>
      <c r="N82" s="185"/>
      <c r="O82" s="13">
        <f>((C82/40)+(D82/40)+(E82/40)+(F82/40)+(G82/40)+(H82/40)+(I82/40)+(J82/40)+(K82/40)+(L82/40)+(M82/40)+(N82/40))/12</f>
        <v>0</v>
      </c>
    </row>
    <row r="83" spans="1:15" s="198" customFormat="1" ht="4.5" customHeight="1">
      <c r="A83" s="202"/>
      <c r="B83" s="6"/>
      <c r="C83" s="6"/>
      <c r="D83" s="6"/>
      <c r="E83" s="6"/>
      <c r="F83" s="6"/>
      <c r="G83" s="6"/>
      <c r="H83" s="6"/>
      <c r="I83" s="6"/>
      <c r="J83" s="6"/>
      <c r="K83" s="6"/>
      <c r="L83" s="6"/>
      <c r="M83" s="6"/>
      <c r="N83" s="6"/>
    </row>
    <row r="84" spans="1:15" s="198" customFormat="1">
      <c r="A84" s="202">
        <v>32</v>
      </c>
      <c r="B84" s="181"/>
      <c r="C84" s="185"/>
      <c r="D84" s="185"/>
      <c r="E84" s="185"/>
      <c r="F84" s="185"/>
      <c r="G84" s="185"/>
      <c r="H84" s="185"/>
      <c r="I84" s="185"/>
      <c r="J84" s="185"/>
      <c r="K84" s="185"/>
      <c r="L84" s="185"/>
      <c r="M84" s="185"/>
      <c r="N84" s="185"/>
      <c r="O84" s="13">
        <f>((C84/40)+(D84/40)+(E84/40)+(F84/40)+(G84/40)+(H84/40)+(I84/40)+(J84/40)+(K84/40)+(L84/40)+(M84/40)+(N84/40))/12</f>
        <v>0</v>
      </c>
    </row>
    <row r="85" spans="1:15" s="198" customFormat="1" ht="7.5" customHeight="1">
      <c r="A85" s="202"/>
      <c r="B85" s="6"/>
      <c r="C85" s="6"/>
      <c r="D85" s="6"/>
      <c r="E85" s="6"/>
      <c r="F85" s="6"/>
      <c r="G85" s="6"/>
      <c r="H85" s="6"/>
      <c r="I85" s="6"/>
      <c r="J85" s="6"/>
      <c r="K85" s="6"/>
      <c r="L85" s="6"/>
      <c r="M85" s="6"/>
      <c r="N85" s="6"/>
    </row>
    <row r="86" spans="1:15" s="198" customFormat="1">
      <c r="A86" s="202">
        <v>33</v>
      </c>
      <c r="B86" s="181"/>
      <c r="C86" s="185"/>
      <c r="D86" s="185"/>
      <c r="E86" s="185"/>
      <c r="F86" s="185"/>
      <c r="G86" s="185"/>
      <c r="H86" s="185"/>
      <c r="I86" s="185"/>
      <c r="J86" s="185"/>
      <c r="K86" s="185"/>
      <c r="L86" s="185"/>
      <c r="M86" s="185"/>
      <c r="N86" s="185"/>
      <c r="O86" s="13">
        <f>((C86/40)+(D86/40)+(E86/40)+(F86/40)+(G86/40)+(H86/40)+(I86/40)+(J86/40)+(K86/40)+(L86/40)+(M86/40)+(N86/40))/12</f>
        <v>0</v>
      </c>
    </row>
    <row r="87" spans="1:15" s="198" customFormat="1" ht="4.5" customHeight="1">
      <c r="A87" s="202"/>
      <c r="B87" s="6"/>
      <c r="C87" s="6"/>
      <c r="D87" s="6"/>
      <c r="E87" s="6"/>
      <c r="F87" s="6"/>
      <c r="G87" s="6"/>
      <c r="H87" s="6"/>
      <c r="I87" s="6"/>
      <c r="J87" s="6"/>
      <c r="K87" s="6"/>
      <c r="L87" s="6"/>
      <c r="M87" s="6"/>
      <c r="N87" s="6"/>
    </row>
    <row r="88" spans="1:15" s="198" customFormat="1">
      <c r="A88" s="202">
        <v>34</v>
      </c>
      <c r="B88" s="181"/>
      <c r="C88" s="185"/>
      <c r="D88" s="185"/>
      <c r="E88" s="185"/>
      <c r="F88" s="185"/>
      <c r="G88" s="185"/>
      <c r="H88" s="185"/>
      <c r="I88" s="185"/>
      <c r="J88" s="185"/>
      <c r="K88" s="185"/>
      <c r="L88" s="185"/>
      <c r="M88" s="185"/>
      <c r="N88" s="185"/>
      <c r="O88" s="13">
        <f>((C88/40)+(D88/40)+(E88/40)+(F88/40)+(G88/40)+(H88/40)+(I88/40)+(J88/40)+(K88/40)+(L88/40)+(M88/40)+(N88/40))/12</f>
        <v>0</v>
      </c>
    </row>
    <row r="89" spans="1:15" s="198" customFormat="1" ht="6.75" customHeight="1">
      <c r="B89" s="6"/>
      <c r="C89" s="6"/>
      <c r="D89" s="6"/>
      <c r="E89" s="6"/>
      <c r="F89" s="6"/>
      <c r="G89" s="6"/>
      <c r="H89" s="6"/>
      <c r="I89" s="6"/>
      <c r="J89" s="6"/>
      <c r="K89" s="6"/>
      <c r="L89" s="6"/>
      <c r="M89" s="6"/>
      <c r="N89" s="6"/>
    </row>
    <row r="90" spans="1:15" s="198" customFormat="1">
      <c r="A90" s="202">
        <v>35</v>
      </c>
      <c r="B90" s="181"/>
      <c r="C90" s="185"/>
      <c r="D90" s="185"/>
      <c r="E90" s="185"/>
      <c r="F90" s="185"/>
      <c r="G90" s="185"/>
      <c r="H90" s="185"/>
      <c r="I90" s="185"/>
      <c r="J90" s="185"/>
      <c r="K90" s="185"/>
      <c r="L90" s="185"/>
      <c r="M90" s="185"/>
      <c r="N90" s="185"/>
      <c r="O90" s="13">
        <f>((C90/40)+(D90/40)+(E90/40)+(F90/40)+(G90/40)+(H90/40)+(I90/40)+(J90/40)+(K90/40)+(L90/40)+(M90/40)+(N90/40))/12</f>
        <v>0</v>
      </c>
    </row>
    <row r="91" spans="1:15" s="198" customFormat="1" ht="4.5" customHeight="1">
      <c r="A91" s="202"/>
      <c r="B91" s="6"/>
      <c r="C91" s="6"/>
      <c r="D91" s="6"/>
      <c r="E91" s="6"/>
      <c r="F91" s="6"/>
      <c r="G91" s="6"/>
      <c r="H91" s="6"/>
      <c r="I91" s="6"/>
      <c r="J91" s="6"/>
      <c r="K91" s="6"/>
      <c r="L91" s="6"/>
      <c r="M91" s="6"/>
      <c r="N91" s="6"/>
    </row>
    <row r="92" spans="1:15" s="198" customFormat="1">
      <c r="A92" s="202">
        <v>36</v>
      </c>
      <c r="B92" s="181"/>
      <c r="C92" s="185"/>
      <c r="D92" s="185"/>
      <c r="E92" s="185"/>
      <c r="F92" s="185"/>
      <c r="G92" s="185"/>
      <c r="H92" s="185"/>
      <c r="I92" s="185"/>
      <c r="J92" s="185"/>
      <c r="K92" s="185"/>
      <c r="L92" s="185"/>
      <c r="M92" s="185"/>
      <c r="N92" s="185"/>
      <c r="O92" s="13">
        <f>((C92/40)+(D92/40)+(E92/40)+(F92/40)+(G92/40)+(H92/40)+(I92/40)+(J92/40)+(K92/40)+(L92/40)+(M92/40)+(N92/40))/12</f>
        <v>0</v>
      </c>
    </row>
    <row r="93" spans="1:15" ht="6" customHeight="1" thickBot="1">
      <c r="A93" s="202"/>
    </row>
    <row r="94" spans="1:15" ht="13.5" thickBot="1">
      <c r="B94" s="275" t="s">
        <v>273</v>
      </c>
      <c r="C94" s="202" t="s">
        <v>203</v>
      </c>
      <c r="D94" s="701">
        <f>SUM(C22:E92)/3/40</f>
        <v>0</v>
      </c>
      <c r="E94" s="702"/>
      <c r="F94" s="202" t="s">
        <v>203</v>
      </c>
      <c r="G94" s="701">
        <f>SUM(F22:H92)/3/40</f>
        <v>0</v>
      </c>
      <c r="H94" s="702"/>
      <c r="I94" s="202" t="s">
        <v>203</v>
      </c>
      <c r="J94" s="701">
        <f>SUM(I22:K92)/3/40</f>
        <v>0</v>
      </c>
      <c r="K94" s="702"/>
      <c r="L94" s="202" t="s">
        <v>203</v>
      </c>
      <c r="M94" s="701">
        <f>SUM(L22:N92)/3/40</f>
        <v>0</v>
      </c>
      <c r="N94" s="702"/>
      <c r="O94" s="276">
        <f>SUM(O22:O92)</f>
        <v>0</v>
      </c>
    </row>
    <row r="95" spans="1:15">
      <c r="C95" s="200"/>
      <c r="D95" s="277" t="s">
        <v>199</v>
      </c>
      <c r="E95" s="278"/>
      <c r="F95" s="200"/>
      <c r="G95" s="270" t="s">
        <v>200</v>
      </c>
      <c r="H95" s="272"/>
      <c r="I95" s="200"/>
      <c r="J95" s="270" t="s">
        <v>201</v>
      </c>
      <c r="K95" s="272"/>
      <c r="L95" s="200"/>
      <c r="M95" s="270" t="s">
        <v>202</v>
      </c>
      <c r="N95" s="272"/>
    </row>
    <row r="96" spans="1:15">
      <c r="C96" s="200"/>
      <c r="D96" s="200"/>
      <c r="E96" s="279"/>
      <c r="F96" s="200"/>
      <c r="G96" s="268"/>
      <c r="H96" s="268"/>
      <c r="I96" s="200"/>
      <c r="J96" s="268"/>
      <c r="K96" s="268"/>
      <c r="L96" s="200"/>
      <c r="M96" s="268"/>
      <c r="N96" s="268"/>
    </row>
    <row r="97" spans="1:24" s="240" customFormat="1">
      <c r="A97" s="703" t="s">
        <v>274</v>
      </c>
      <c r="B97" s="703"/>
      <c r="C97" s="703"/>
      <c r="D97" s="703"/>
      <c r="E97" s="703"/>
      <c r="F97" s="703"/>
      <c r="G97" s="703"/>
      <c r="H97" s="703"/>
      <c r="I97" s="703"/>
      <c r="J97" s="703"/>
      <c r="K97" s="703"/>
      <c r="L97" s="703"/>
      <c r="M97" s="703"/>
      <c r="N97" s="703"/>
      <c r="O97" s="703"/>
      <c r="P97" s="258"/>
      <c r="Q97" s="258"/>
      <c r="R97" s="258"/>
      <c r="S97" s="259"/>
      <c r="V97" s="716"/>
      <c r="W97" s="716"/>
      <c r="X97" s="251"/>
    </row>
    <row r="98" spans="1:24" ht="24">
      <c r="B98" s="260" t="s">
        <v>197</v>
      </c>
      <c r="C98" s="261">
        <v>1</v>
      </c>
      <c r="D98" s="261">
        <v>2</v>
      </c>
      <c r="E98" s="261">
        <v>3</v>
      </c>
      <c r="F98" s="261">
        <v>4</v>
      </c>
      <c r="G98" s="261">
        <v>5</v>
      </c>
      <c r="H98" s="261">
        <v>6</v>
      </c>
      <c r="I98" s="261">
        <v>7</v>
      </c>
      <c r="J98" s="261">
        <v>8</v>
      </c>
      <c r="K98" s="261">
        <v>9</v>
      </c>
      <c r="L98" s="261">
        <v>10</v>
      </c>
      <c r="M98" s="261">
        <v>11</v>
      </c>
      <c r="N98" s="261">
        <v>12</v>
      </c>
      <c r="O98" s="262" t="s">
        <v>272</v>
      </c>
    </row>
    <row r="99" spans="1:24" ht="6" customHeight="1"/>
    <row r="100" spans="1:24">
      <c r="A100" s="202">
        <v>1</v>
      </c>
      <c r="B100" s="181"/>
      <c r="C100" s="185"/>
      <c r="D100" s="185"/>
      <c r="E100" s="185"/>
      <c r="F100" s="185"/>
      <c r="G100" s="185"/>
      <c r="H100" s="185"/>
      <c r="I100" s="185"/>
      <c r="J100" s="185"/>
      <c r="K100" s="185"/>
      <c r="L100" s="185"/>
      <c r="M100" s="185"/>
      <c r="N100" s="185"/>
      <c r="O100" s="13">
        <f>((C100/40)+(D100/40)+(E100/40)+(F100/40)+(G100/40)+(H100/40)+(I100/40)+(J100/40)+(K100/40)+(L100/40)+(M100/40)+(N100/40))/12</f>
        <v>0</v>
      </c>
    </row>
    <row r="101" spans="1:24" ht="5.25" customHeight="1">
      <c r="A101" s="202"/>
      <c r="B101" s="6"/>
      <c r="C101" s="6"/>
      <c r="D101" s="6"/>
      <c r="E101" s="6"/>
      <c r="F101" s="6"/>
      <c r="G101" s="6"/>
      <c r="H101" s="6"/>
      <c r="I101" s="6"/>
      <c r="J101" s="6"/>
      <c r="K101" s="6"/>
      <c r="L101" s="6"/>
      <c r="M101" s="6"/>
      <c r="N101" s="6"/>
    </row>
    <row r="102" spans="1:24">
      <c r="A102" s="202">
        <v>2</v>
      </c>
      <c r="B102" s="181"/>
      <c r="C102" s="185"/>
      <c r="D102" s="185"/>
      <c r="E102" s="185"/>
      <c r="F102" s="185"/>
      <c r="G102" s="185"/>
      <c r="H102" s="185"/>
      <c r="I102" s="185"/>
      <c r="J102" s="185"/>
      <c r="K102" s="185"/>
      <c r="L102" s="185"/>
      <c r="M102" s="185"/>
      <c r="N102" s="185"/>
      <c r="O102" s="13">
        <f>((C102/40)+(D102/40)+(E102/40)+(F102/40)+(G102/40)+(H102/40)+(I102/40)+(J102/40)+(K102/40)+(L102/40)+(M102/40)+(N102/40))/12</f>
        <v>0</v>
      </c>
    </row>
    <row r="103" spans="1:24" ht="6.75" customHeight="1">
      <c r="A103" s="202"/>
      <c r="B103" s="6"/>
      <c r="C103" s="6"/>
      <c r="D103" s="6"/>
      <c r="E103" s="6"/>
      <c r="F103" s="6"/>
      <c r="G103" s="6"/>
      <c r="H103" s="6"/>
      <c r="I103" s="6"/>
      <c r="J103" s="6"/>
      <c r="K103" s="6"/>
      <c r="L103" s="6"/>
      <c r="M103" s="6"/>
      <c r="N103" s="6"/>
    </row>
    <row r="104" spans="1:24">
      <c r="A104" s="202">
        <v>3</v>
      </c>
      <c r="B104" s="181"/>
      <c r="C104" s="185"/>
      <c r="D104" s="185"/>
      <c r="E104" s="185"/>
      <c r="F104" s="185"/>
      <c r="G104" s="185"/>
      <c r="H104" s="185"/>
      <c r="I104" s="185"/>
      <c r="J104" s="185"/>
      <c r="K104" s="185"/>
      <c r="L104" s="185"/>
      <c r="M104" s="185"/>
      <c r="N104" s="185"/>
      <c r="O104" s="13">
        <f>((C104/40)+(D104/40)+(E104/40)+(F104/40)+(G104/40)+(H104/40)+(I104/40)+(J104/40)+(K104/40)+(L104/40)+(M104/40)+(N104/40))/12</f>
        <v>0</v>
      </c>
    </row>
    <row r="105" spans="1:24" ht="6" customHeight="1">
      <c r="A105" s="202"/>
      <c r="B105" s="6"/>
      <c r="C105" s="6"/>
      <c r="D105" s="6"/>
      <c r="E105" s="6"/>
      <c r="F105" s="6"/>
      <c r="G105" s="6"/>
      <c r="H105" s="6"/>
      <c r="I105" s="6"/>
      <c r="J105" s="6"/>
      <c r="K105" s="6"/>
      <c r="L105" s="6"/>
      <c r="M105" s="6"/>
      <c r="N105" s="6"/>
    </row>
    <row r="106" spans="1:24">
      <c r="A106" s="202">
        <v>4</v>
      </c>
      <c r="B106" s="181"/>
      <c r="C106" s="185"/>
      <c r="D106" s="185"/>
      <c r="E106" s="185"/>
      <c r="F106" s="185"/>
      <c r="G106" s="185"/>
      <c r="H106" s="185"/>
      <c r="I106" s="185"/>
      <c r="J106" s="185"/>
      <c r="K106" s="185"/>
      <c r="L106" s="185"/>
      <c r="M106" s="185"/>
      <c r="N106" s="185"/>
      <c r="O106" s="13">
        <f>((C106/40)+(D106/40)+(E106/40)+(F106/40)+(G106/40)+(H106/40)+(I106/40)+(J106/40)+(K106/40)+(L106/40)+(M106/40)+(N106/40))/12</f>
        <v>0</v>
      </c>
    </row>
    <row r="107" spans="1:24" ht="4.5" customHeight="1">
      <c r="A107" s="202"/>
      <c r="B107" s="6"/>
      <c r="C107" s="6"/>
      <c r="D107" s="6"/>
      <c r="E107" s="6"/>
      <c r="F107" s="6"/>
      <c r="G107" s="6"/>
      <c r="H107" s="6"/>
      <c r="I107" s="6"/>
      <c r="J107" s="6"/>
      <c r="K107" s="6"/>
      <c r="L107" s="6"/>
      <c r="M107" s="6"/>
      <c r="N107" s="6"/>
    </row>
    <row r="108" spans="1:24">
      <c r="A108" s="202">
        <v>5</v>
      </c>
      <c r="B108" s="181"/>
      <c r="C108" s="185"/>
      <c r="D108" s="185"/>
      <c r="E108" s="185"/>
      <c r="F108" s="185"/>
      <c r="G108" s="185"/>
      <c r="H108" s="185"/>
      <c r="I108" s="185"/>
      <c r="J108" s="185"/>
      <c r="K108" s="185"/>
      <c r="L108" s="185"/>
      <c r="M108" s="185"/>
      <c r="N108" s="185"/>
      <c r="O108" s="13">
        <f>((C108/40)+(D108/40)+(E108/40)+(F108/40)+(G108/40)+(H108/40)+(I108/40)+(J108/40)+(K108/40)+(L108/40)+(M108/40)+(N108/40))/12</f>
        <v>0</v>
      </c>
    </row>
    <row r="109" spans="1:24" ht="6" customHeight="1">
      <c r="A109" s="202"/>
      <c r="B109" s="6"/>
      <c r="C109" s="6"/>
      <c r="D109" s="6"/>
      <c r="E109" s="6"/>
      <c r="F109" s="6"/>
      <c r="G109" s="6"/>
      <c r="H109" s="6"/>
      <c r="I109" s="6"/>
      <c r="J109" s="6"/>
      <c r="K109" s="6"/>
      <c r="L109" s="6"/>
      <c r="M109" s="6"/>
      <c r="N109" s="6"/>
    </row>
    <row r="110" spans="1:24">
      <c r="A110" s="202">
        <v>6</v>
      </c>
      <c r="B110" s="181"/>
      <c r="C110" s="185"/>
      <c r="D110" s="185"/>
      <c r="E110" s="185"/>
      <c r="F110" s="185"/>
      <c r="G110" s="185"/>
      <c r="H110" s="185"/>
      <c r="I110" s="185"/>
      <c r="J110" s="185"/>
      <c r="K110" s="185"/>
      <c r="L110" s="185"/>
      <c r="M110" s="185"/>
      <c r="N110" s="185"/>
      <c r="O110" s="13">
        <f>((C110/40)+(D110/40)+(E110/40)+(F110/40)+(G110/40)+(H110/40)+(I110/40)+(J110/40)+(K110/40)+(L110/40)+(M110/40)+(N110/40))/12</f>
        <v>0</v>
      </c>
    </row>
    <row r="111" spans="1:24" ht="4.5" customHeight="1">
      <c r="A111" s="202"/>
      <c r="B111" s="6"/>
      <c r="C111" s="6"/>
      <c r="D111" s="6"/>
      <c r="E111" s="6"/>
      <c r="F111" s="6"/>
      <c r="G111" s="6"/>
      <c r="H111" s="6"/>
      <c r="I111" s="6"/>
      <c r="J111" s="6"/>
      <c r="K111" s="6"/>
      <c r="L111" s="6"/>
      <c r="M111" s="6"/>
      <c r="N111" s="6"/>
    </row>
    <row r="112" spans="1:24">
      <c r="A112" s="202">
        <v>7</v>
      </c>
      <c r="B112" s="181"/>
      <c r="C112" s="185"/>
      <c r="D112" s="185"/>
      <c r="E112" s="185"/>
      <c r="F112" s="185"/>
      <c r="G112" s="185"/>
      <c r="H112" s="185"/>
      <c r="I112" s="185"/>
      <c r="J112" s="185"/>
      <c r="K112" s="185"/>
      <c r="L112" s="185"/>
      <c r="M112" s="185"/>
      <c r="N112" s="185"/>
      <c r="O112" s="13">
        <f>((C112/40)+(D112/40)+(E112/40)+(F112/40)+(G112/40)+(H112/40)+(I112/40)+(J112/40)+(K112/40)+(L112/40)+(M112/40)+(N112/40))/12</f>
        <v>0</v>
      </c>
    </row>
    <row r="113" spans="1:24" ht="7.5" customHeight="1">
      <c r="A113" s="202"/>
      <c r="B113" s="6"/>
      <c r="C113" s="6"/>
      <c r="D113" s="6"/>
      <c r="E113" s="6"/>
      <c r="F113" s="6"/>
      <c r="G113" s="6"/>
      <c r="H113" s="6"/>
      <c r="I113" s="6"/>
      <c r="J113" s="6"/>
      <c r="K113" s="6"/>
      <c r="L113" s="6"/>
      <c r="M113" s="6"/>
      <c r="N113" s="6"/>
    </row>
    <row r="114" spans="1:24">
      <c r="A114" s="202">
        <v>8</v>
      </c>
      <c r="B114" s="181"/>
      <c r="C114" s="185"/>
      <c r="D114" s="185"/>
      <c r="E114" s="185"/>
      <c r="F114" s="185"/>
      <c r="G114" s="185"/>
      <c r="H114" s="185"/>
      <c r="I114" s="185"/>
      <c r="J114" s="185"/>
      <c r="K114" s="185"/>
      <c r="L114" s="185"/>
      <c r="M114" s="185"/>
      <c r="N114" s="185"/>
      <c r="O114" s="13">
        <f>((C114/40)+(D114/40)+(E114/40)+(F114/40)+(G114/40)+(H114/40)+(I114/40)+(J114/40)+(K114/40)+(L114/40)+(M114/40)+(N114/40))/12</f>
        <v>0</v>
      </c>
    </row>
    <row r="115" spans="1:24" ht="4.5" customHeight="1">
      <c r="A115" s="202"/>
      <c r="B115" s="6"/>
      <c r="C115" s="6"/>
      <c r="D115" s="6"/>
      <c r="E115" s="6"/>
      <c r="F115" s="6"/>
      <c r="G115" s="6"/>
      <c r="H115" s="6"/>
      <c r="I115" s="6"/>
      <c r="J115" s="6"/>
      <c r="K115" s="6"/>
      <c r="L115" s="6"/>
      <c r="M115" s="6"/>
      <c r="N115" s="6"/>
    </row>
    <row r="116" spans="1:24">
      <c r="A116" s="202">
        <v>9</v>
      </c>
      <c r="B116" s="181"/>
      <c r="C116" s="185"/>
      <c r="D116" s="185"/>
      <c r="E116" s="185"/>
      <c r="F116" s="185"/>
      <c r="G116" s="185"/>
      <c r="H116" s="185"/>
      <c r="I116" s="185"/>
      <c r="J116" s="185"/>
      <c r="K116" s="185"/>
      <c r="L116" s="185"/>
      <c r="M116" s="185"/>
      <c r="N116" s="185"/>
      <c r="O116" s="13">
        <f>((C116/40)+(D116/40)+(E116/40)+(F116/40)+(G116/40)+(H116/40)+(I116/40)+(J116/40)+(K116/40)+(L116/40)+(M116/40)+(N116/40))/12</f>
        <v>0</v>
      </c>
    </row>
    <row r="117" spans="1:24" ht="6.75" customHeight="1">
      <c r="B117" s="6"/>
      <c r="C117" s="6"/>
      <c r="D117" s="6"/>
      <c r="E117" s="6"/>
      <c r="F117" s="6"/>
      <c r="G117" s="6"/>
      <c r="H117" s="6"/>
      <c r="I117" s="6"/>
      <c r="J117" s="6"/>
      <c r="K117" s="6"/>
      <c r="L117" s="6"/>
      <c r="M117" s="6"/>
      <c r="N117" s="6"/>
    </row>
    <row r="118" spans="1:24">
      <c r="A118" s="202">
        <v>10</v>
      </c>
      <c r="B118" s="181"/>
      <c r="C118" s="185"/>
      <c r="D118" s="185"/>
      <c r="E118" s="185"/>
      <c r="F118" s="185"/>
      <c r="G118" s="185"/>
      <c r="H118" s="185"/>
      <c r="I118" s="185"/>
      <c r="J118" s="185"/>
      <c r="K118" s="185"/>
      <c r="L118" s="185"/>
      <c r="M118" s="185"/>
      <c r="N118" s="185"/>
      <c r="O118" s="13">
        <f>((C118/40)+(D118/40)+(E118/40)+(F118/40)+(G118/40)+(H118/40)+(I118/40)+(J118/40)+(K118/40)+(L118/40)+(M118/40)+(N118/40))/12</f>
        <v>0</v>
      </c>
    </row>
    <row r="119" spans="1:24" ht="4.5" customHeight="1" thickBot="1">
      <c r="A119" s="202"/>
    </row>
    <row r="120" spans="1:24" ht="13.5" thickBot="1">
      <c r="B120" s="275" t="s">
        <v>275</v>
      </c>
      <c r="C120" s="202" t="s">
        <v>203</v>
      </c>
      <c r="D120" s="701">
        <f>SUM(C100:E118)/3/40</f>
        <v>0</v>
      </c>
      <c r="E120" s="702"/>
      <c r="F120" s="202" t="s">
        <v>203</v>
      </c>
      <c r="G120" s="701">
        <f>SUM(F100:H118)/3/40</f>
        <v>0</v>
      </c>
      <c r="H120" s="702"/>
      <c r="I120" s="202" t="s">
        <v>203</v>
      </c>
      <c r="J120" s="701">
        <f>SUM(I100:K118)/3/40</f>
        <v>0</v>
      </c>
      <c r="K120" s="702"/>
      <c r="L120" s="202" t="s">
        <v>203</v>
      </c>
      <c r="M120" s="701">
        <f>SUM(L100:N118)/3/40</f>
        <v>0</v>
      </c>
      <c r="N120" s="702"/>
      <c r="O120" s="276">
        <f>SUM(O100:O119)</f>
        <v>0</v>
      </c>
    </row>
    <row r="121" spans="1:24">
      <c r="C121" s="200"/>
      <c r="D121" s="277" t="s">
        <v>199</v>
      </c>
      <c r="E121" s="278"/>
      <c r="F121" s="200"/>
      <c r="G121" s="270" t="s">
        <v>200</v>
      </c>
      <c r="H121" s="272"/>
      <c r="I121" s="200"/>
      <c r="J121" s="270" t="s">
        <v>201</v>
      </c>
      <c r="K121" s="272"/>
      <c r="L121" s="200"/>
      <c r="M121" s="270" t="s">
        <v>202</v>
      </c>
      <c r="N121" s="272"/>
    </row>
    <row r="122" spans="1:24" s="8" customFormat="1">
      <c r="A122" s="15"/>
      <c r="B122" s="280"/>
      <c r="C122" s="281"/>
      <c r="D122" s="282"/>
      <c r="E122" s="282"/>
      <c r="F122" s="281"/>
      <c r="G122" s="282"/>
      <c r="H122" s="282"/>
      <c r="I122" s="281"/>
      <c r="J122" s="282"/>
      <c r="K122" s="282"/>
      <c r="L122" s="281"/>
      <c r="M122" s="282"/>
      <c r="N122" s="282"/>
      <c r="O122" s="283"/>
      <c r="P122" s="15"/>
      <c r="Q122" s="15"/>
      <c r="R122" s="15"/>
      <c r="S122" s="15"/>
    </row>
    <row r="123" spans="1:24" s="240" customFormat="1">
      <c r="A123" s="703" t="s">
        <v>276</v>
      </c>
      <c r="B123" s="703"/>
      <c r="C123" s="703"/>
      <c r="D123" s="703"/>
      <c r="E123" s="703"/>
      <c r="F123" s="703"/>
      <c r="G123" s="703"/>
      <c r="H123" s="703"/>
      <c r="I123" s="703"/>
      <c r="J123" s="703"/>
      <c r="K123" s="703"/>
      <c r="L123" s="703"/>
      <c r="M123" s="703"/>
      <c r="N123" s="703"/>
      <c r="O123" s="703"/>
      <c r="P123" s="258"/>
      <c r="Q123" s="258"/>
      <c r="R123" s="258"/>
      <c r="S123" s="259"/>
      <c r="V123" s="251"/>
      <c r="W123" s="251"/>
      <c r="X123" s="251"/>
    </row>
    <row r="124" spans="1:24" ht="24">
      <c r="B124" s="260" t="s">
        <v>197</v>
      </c>
      <c r="C124" s="261">
        <v>1</v>
      </c>
      <c r="D124" s="261">
        <v>2</v>
      </c>
      <c r="E124" s="261">
        <v>3</v>
      </c>
      <c r="F124" s="261">
        <v>4</v>
      </c>
      <c r="G124" s="261">
        <v>5</v>
      </c>
      <c r="H124" s="261">
        <v>6</v>
      </c>
      <c r="I124" s="261">
        <v>7</v>
      </c>
      <c r="J124" s="261">
        <v>8</v>
      </c>
      <c r="K124" s="261">
        <v>9</v>
      </c>
      <c r="L124" s="261">
        <v>10</v>
      </c>
      <c r="M124" s="261">
        <v>11</v>
      </c>
      <c r="N124" s="261">
        <v>12</v>
      </c>
      <c r="O124" s="262" t="s">
        <v>272</v>
      </c>
    </row>
    <row r="125" spans="1:24" ht="6" customHeight="1"/>
    <row r="126" spans="1:24">
      <c r="A126" s="202">
        <v>1</v>
      </c>
      <c r="B126" s="181"/>
      <c r="C126" s="185"/>
      <c r="D126" s="185"/>
      <c r="E126" s="185"/>
      <c r="F126" s="185"/>
      <c r="G126" s="185"/>
      <c r="H126" s="185"/>
      <c r="I126" s="185"/>
      <c r="J126" s="185"/>
      <c r="K126" s="185"/>
      <c r="L126" s="185"/>
      <c r="M126" s="185"/>
      <c r="N126" s="185"/>
      <c r="O126" s="13">
        <f>((C126/40)+(D126/40)+(E126/40)+(F126/40)+(G126/40)+(H126/40)+(I126/40)+(J126/40)+(K126/40)+(L126/40)+(M126/40)+(N126/40))/12</f>
        <v>0</v>
      </c>
    </row>
    <row r="127" spans="1:24" ht="5.25" customHeight="1">
      <c r="A127" s="202"/>
      <c r="B127" s="6"/>
      <c r="C127" s="6"/>
      <c r="D127" s="6"/>
      <c r="E127" s="6"/>
      <c r="F127" s="6"/>
      <c r="G127" s="6"/>
      <c r="H127" s="6"/>
      <c r="I127" s="6"/>
      <c r="J127" s="6"/>
      <c r="K127" s="6"/>
      <c r="L127" s="6"/>
      <c r="M127" s="6"/>
      <c r="N127" s="6"/>
    </row>
    <row r="128" spans="1:24">
      <c r="A128" s="202">
        <v>2</v>
      </c>
      <c r="B128" s="181"/>
      <c r="C128" s="185"/>
      <c r="D128" s="185"/>
      <c r="E128" s="185"/>
      <c r="F128" s="185"/>
      <c r="G128" s="185"/>
      <c r="H128" s="185"/>
      <c r="I128" s="185"/>
      <c r="J128" s="185"/>
      <c r="K128" s="185"/>
      <c r="L128" s="185"/>
      <c r="M128" s="185"/>
      <c r="N128" s="185"/>
      <c r="O128" s="13">
        <f>((C128/40)+(D128/40)+(E128/40)+(F128/40)+(G128/40)+(H128/40)+(I128/40)+(J128/40)+(K128/40)+(L128/40)+(M128/40)+(N128/40))/12</f>
        <v>0</v>
      </c>
    </row>
    <row r="129" spans="1:15" ht="6.75" customHeight="1">
      <c r="A129" s="202"/>
      <c r="B129" s="6"/>
      <c r="C129" s="6"/>
      <c r="D129" s="6"/>
      <c r="E129" s="6"/>
      <c r="F129" s="6"/>
      <c r="G129" s="6"/>
      <c r="H129" s="6"/>
      <c r="I129" s="6"/>
      <c r="J129" s="6"/>
      <c r="K129" s="6"/>
      <c r="L129" s="6"/>
      <c r="M129" s="6"/>
      <c r="N129" s="6"/>
    </row>
    <row r="130" spans="1:15">
      <c r="A130" s="202">
        <v>3</v>
      </c>
      <c r="B130" s="181"/>
      <c r="C130" s="185"/>
      <c r="D130" s="185"/>
      <c r="E130" s="185"/>
      <c r="F130" s="185"/>
      <c r="G130" s="185"/>
      <c r="H130" s="185"/>
      <c r="I130" s="185"/>
      <c r="J130" s="185"/>
      <c r="K130" s="185"/>
      <c r="L130" s="185"/>
      <c r="M130" s="185"/>
      <c r="N130" s="185"/>
      <c r="O130" s="13">
        <f>((C130/40)+(D130/40)+(E130/40)+(F130/40)+(G130/40)+(H130/40)+(I130/40)+(J130/40)+(K130/40)+(L130/40)+(M130/40)+(N130/40))/12</f>
        <v>0</v>
      </c>
    </row>
    <row r="131" spans="1:15" ht="6" customHeight="1">
      <c r="A131" s="202"/>
      <c r="B131" s="6"/>
      <c r="C131" s="6"/>
      <c r="D131" s="6"/>
      <c r="E131" s="6"/>
      <c r="F131" s="6"/>
      <c r="G131" s="6"/>
      <c r="H131" s="6"/>
      <c r="I131" s="6"/>
      <c r="J131" s="6"/>
      <c r="K131" s="6"/>
      <c r="L131" s="6"/>
      <c r="M131" s="6"/>
      <c r="N131" s="6"/>
    </row>
    <row r="132" spans="1:15">
      <c r="A132" s="202">
        <v>4</v>
      </c>
      <c r="B132" s="181"/>
      <c r="C132" s="185"/>
      <c r="D132" s="185"/>
      <c r="E132" s="185"/>
      <c r="F132" s="185"/>
      <c r="G132" s="185"/>
      <c r="H132" s="185"/>
      <c r="I132" s="185"/>
      <c r="J132" s="185"/>
      <c r="K132" s="185"/>
      <c r="L132" s="185"/>
      <c r="M132" s="185"/>
      <c r="N132" s="185"/>
      <c r="O132" s="13">
        <f>((C132/40)+(D132/40)+(E132/40)+(F132/40)+(G132/40)+(H132/40)+(I132/40)+(J132/40)+(K132/40)+(L132/40)+(M132/40)+(N132/40))/12</f>
        <v>0</v>
      </c>
    </row>
    <row r="133" spans="1:15" ht="4.5" customHeight="1">
      <c r="A133" s="202"/>
      <c r="B133" s="6"/>
      <c r="C133" s="6"/>
      <c r="D133" s="6"/>
      <c r="E133" s="6"/>
      <c r="F133" s="6"/>
      <c r="G133" s="6"/>
      <c r="H133" s="6"/>
      <c r="I133" s="6"/>
      <c r="J133" s="6"/>
      <c r="K133" s="6"/>
      <c r="L133" s="6"/>
      <c r="M133" s="6"/>
      <c r="N133" s="6"/>
    </row>
    <row r="134" spans="1:15">
      <c r="A134" s="202">
        <v>5</v>
      </c>
      <c r="B134" s="181"/>
      <c r="C134" s="185"/>
      <c r="D134" s="185"/>
      <c r="E134" s="185"/>
      <c r="F134" s="185"/>
      <c r="G134" s="185"/>
      <c r="H134" s="185"/>
      <c r="I134" s="185"/>
      <c r="J134" s="185"/>
      <c r="K134" s="185"/>
      <c r="L134" s="185"/>
      <c r="M134" s="185"/>
      <c r="N134" s="185"/>
      <c r="O134" s="13">
        <f>((C134/40)+(D134/40)+(E134/40)+(F134/40)+(G134/40)+(H134/40)+(I134/40)+(J134/40)+(K134/40)+(L134/40)+(M134/40)+(N134/40))/12</f>
        <v>0</v>
      </c>
    </row>
    <row r="135" spans="1:15" ht="6" customHeight="1">
      <c r="A135" s="202"/>
      <c r="B135" s="6"/>
      <c r="C135" s="6"/>
      <c r="D135" s="6"/>
      <c r="E135" s="6"/>
      <c r="F135" s="6"/>
      <c r="G135" s="6"/>
      <c r="H135" s="6"/>
      <c r="I135" s="6"/>
      <c r="J135" s="6"/>
      <c r="K135" s="6"/>
      <c r="L135" s="6"/>
      <c r="M135" s="6"/>
      <c r="N135" s="6"/>
    </row>
    <row r="136" spans="1:15">
      <c r="A136" s="202">
        <v>6</v>
      </c>
      <c r="B136" s="181"/>
      <c r="C136" s="185"/>
      <c r="D136" s="185"/>
      <c r="E136" s="185"/>
      <c r="F136" s="185"/>
      <c r="G136" s="185"/>
      <c r="H136" s="185"/>
      <c r="I136" s="185"/>
      <c r="J136" s="185"/>
      <c r="K136" s="185"/>
      <c r="L136" s="185"/>
      <c r="M136" s="185"/>
      <c r="N136" s="185"/>
      <c r="O136" s="13">
        <f>((C136/40)+(D136/40)+(E136/40)+(F136/40)+(G136/40)+(H136/40)+(I136/40)+(J136/40)+(K136/40)+(L136/40)+(M136/40)+(N136/40))/12</f>
        <v>0</v>
      </c>
    </row>
    <row r="137" spans="1:15" ht="4.5" customHeight="1">
      <c r="A137" s="202"/>
      <c r="B137" s="6"/>
      <c r="C137" s="6"/>
      <c r="D137" s="6"/>
      <c r="E137" s="6"/>
      <c r="F137" s="6"/>
      <c r="G137" s="6"/>
      <c r="H137" s="6"/>
      <c r="I137" s="6"/>
      <c r="J137" s="6"/>
      <c r="K137" s="6"/>
      <c r="L137" s="6"/>
      <c r="M137" s="6"/>
      <c r="N137" s="6"/>
    </row>
    <row r="138" spans="1:15">
      <c r="A138" s="202">
        <v>7</v>
      </c>
      <c r="B138" s="181"/>
      <c r="C138" s="185"/>
      <c r="D138" s="185"/>
      <c r="E138" s="185"/>
      <c r="F138" s="185"/>
      <c r="G138" s="185"/>
      <c r="H138" s="185"/>
      <c r="I138" s="185"/>
      <c r="J138" s="185"/>
      <c r="K138" s="185"/>
      <c r="L138" s="185"/>
      <c r="M138" s="185"/>
      <c r="N138" s="185"/>
      <c r="O138" s="13">
        <f>((C138/40)+(D138/40)+(E138/40)+(F138/40)+(G138/40)+(H138/40)+(I138/40)+(J138/40)+(K138/40)+(L138/40)+(M138/40)+(N138/40))/12</f>
        <v>0</v>
      </c>
    </row>
    <row r="139" spans="1:15" ht="7.5" customHeight="1">
      <c r="A139" s="202"/>
      <c r="B139" s="6"/>
      <c r="C139" s="6"/>
      <c r="D139" s="6"/>
      <c r="E139" s="6"/>
      <c r="F139" s="6"/>
      <c r="G139" s="6"/>
      <c r="H139" s="6"/>
      <c r="I139" s="6"/>
      <c r="J139" s="6"/>
      <c r="K139" s="6"/>
      <c r="L139" s="6"/>
      <c r="M139" s="6"/>
      <c r="N139" s="6"/>
    </row>
    <row r="140" spans="1:15">
      <c r="A140" s="202">
        <v>8</v>
      </c>
      <c r="B140" s="181"/>
      <c r="C140" s="185"/>
      <c r="D140" s="185"/>
      <c r="E140" s="185"/>
      <c r="F140" s="185"/>
      <c r="G140" s="185"/>
      <c r="H140" s="185"/>
      <c r="I140" s="185"/>
      <c r="J140" s="185"/>
      <c r="K140" s="185"/>
      <c r="L140" s="185"/>
      <c r="M140" s="185"/>
      <c r="N140" s="185"/>
      <c r="O140" s="13">
        <f>((C140/40)+(D140/40)+(E140/40)+(F140/40)+(G140/40)+(H140/40)+(I140/40)+(J140/40)+(K140/40)+(L140/40)+(M140/40)+(N140/40))/12</f>
        <v>0</v>
      </c>
    </row>
    <row r="141" spans="1:15" ht="4.5" customHeight="1">
      <c r="A141" s="202"/>
      <c r="B141" s="6"/>
      <c r="C141" s="6"/>
      <c r="D141" s="6"/>
      <c r="E141" s="6"/>
      <c r="F141" s="6"/>
      <c r="G141" s="6"/>
      <c r="H141" s="6"/>
      <c r="I141" s="6"/>
      <c r="J141" s="6"/>
      <c r="K141" s="6"/>
      <c r="L141" s="6"/>
      <c r="M141" s="6"/>
      <c r="N141" s="6"/>
    </row>
    <row r="142" spans="1:15">
      <c r="A142" s="202">
        <v>9</v>
      </c>
      <c r="B142" s="181"/>
      <c r="C142" s="185"/>
      <c r="D142" s="185"/>
      <c r="E142" s="185"/>
      <c r="F142" s="185"/>
      <c r="G142" s="185"/>
      <c r="H142" s="185"/>
      <c r="I142" s="185"/>
      <c r="J142" s="185"/>
      <c r="K142" s="185"/>
      <c r="L142" s="185"/>
      <c r="M142" s="185"/>
      <c r="N142" s="185"/>
      <c r="O142" s="13">
        <f>((C142/40)+(D142/40)+(E142/40)+(F142/40)+(G142/40)+(H142/40)+(I142/40)+(J142/40)+(K142/40)+(L142/40)+(M142/40)+(N142/40))/12</f>
        <v>0</v>
      </c>
    </row>
    <row r="143" spans="1:15" ht="6.75" customHeight="1">
      <c r="B143" s="6"/>
      <c r="C143" s="6"/>
      <c r="D143" s="6"/>
      <c r="E143" s="6"/>
      <c r="F143" s="6"/>
      <c r="G143" s="6"/>
      <c r="H143" s="6"/>
      <c r="I143" s="6"/>
      <c r="J143" s="6"/>
      <c r="K143" s="6"/>
      <c r="L143" s="6"/>
      <c r="M143" s="6"/>
      <c r="N143" s="6"/>
    </row>
    <row r="144" spans="1:15">
      <c r="A144" s="202">
        <v>10</v>
      </c>
      <c r="B144" s="181"/>
      <c r="C144" s="185"/>
      <c r="D144" s="185"/>
      <c r="E144" s="185"/>
      <c r="F144" s="185"/>
      <c r="G144" s="185"/>
      <c r="H144" s="185"/>
      <c r="I144" s="185"/>
      <c r="J144" s="185"/>
      <c r="K144" s="185"/>
      <c r="L144" s="185"/>
      <c r="M144" s="185"/>
      <c r="N144" s="185"/>
      <c r="O144" s="13">
        <f>((C144/40)+(D144/40)+(E144/40)+(F144/40)+(G144/40)+(H144/40)+(I144/40)+(J144/40)+(K144/40)+(L144/40)+(M144/40)+(N144/40))/12</f>
        <v>0</v>
      </c>
    </row>
    <row r="145" spans="1:19" ht="4.5" customHeight="1" thickBot="1">
      <c r="A145" s="202"/>
    </row>
    <row r="146" spans="1:19" ht="13.5" thickBot="1">
      <c r="B146" s="275" t="s">
        <v>277</v>
      </c>
      <c r="C146" s="202" t="s">
        <v>203</v>
      </c>
      <c r="D146" s="701">
        <f>SUM(C126:E144)/3/40</f>
        <v>0</v>
      </c>
      <c r="E146" s="702"/>
      <c r="F146" s="202" t="s">
        <v>203</v>
      </c>
      <c r="G146" s="701">
        <f>SUM(F126:H144)/3/40</f>
        <v>0</v>
      </c>
      <c r="H146" s="702"/>
      <c r="I146" s="202" t="s">
        <v>203</v>
      </c>
      <c r="J146" s="701">
        <f>SUM(I126:K144)/3/40</f>
        <v>0</v>
      </c>
      <c r="K146" s="702"/>
      <c r="L146" s="202" t="s">
        <v>203</v>
      </c>
      <c r="M146" s="701">
        <f>SUM(L126:N144)/3/40</f>
        <v>0</v>
      </c>
      <c r="N146" s="702"/>
      <c r="O146" s="276">
        <f>SUM(O126:O145)</f>
        <v>0</v>
      </c>
    </row>
    <row r="147" spans="1:19">
      <c r="C147" s="200"/>
      <c r="D147" s="277" t="s">
        <v>199</v>
      </c>
      <c r="E147" s="278"/>
      <c r="F147" s="200"/>
      <c r="G147" s="270" t="s">
        <v>200</v>
      </c>
      <c r="H147" s="272"/>
      <c r="I147" s="200"/>
      <c r="J147" s="270" t="s">
        <v>201</v>
      </c>
      <c r="K147" s="272"/>
      <c r="L147" s="200"/>
      <c r="M147" s="270" t="s">
        <v>202</v>
      </c>
      <c r="N147" s="272"/>
    </row>
    <row r="148" spans="1:19" s="180" customFormat="1" ht="7.5" customHeight="1">
      <c r="A148" s="255"/>
      <c r="B148" s="255"/>
      <c r="C148" s="255"/>
      <c r="D148" s="255"/>
      <c r="E148" s="255"/>
      <c r="F148" s="255"/>
      <c r="G148" s="255"/>
      <c r="H148" s="255"/>
      <c r="I148" s="255"/>
      <c r="J148" s="255"/>
      <c r="K148" s="255"/>
      <c r="L148" s="255"/>
      <c r="M148" s="255"/>
      <c r="N148" s="255"/>
      <c r="O148" s="255"/>
      <c r="P148" s="255"/>
      <c r="Q148" s="255"/>
      <c r="R148" s="255"/>
      <c r="S148" s="255"/>
    </row>
    <row r="149" spans="1:19" s="180" customFormat="1" ht="7.5" customHeight="1">
      <c r="A149" s="255"/>
      <c r="B149" s="255"/>
      <c r="C149" s="255"/>
      <c r="D149" s="255"/>
      <c r="E149" s="255"/>
      <c r="F149" s="255"/>
      <c r="G149" s="255"/>
      <c r="H149" s="255"/>
      <c r="I149" s="255"/>
      <c r="J149" s="255"/>
      <c r="K149" s="255"/>
      <c r="L149" s="255"/>
      <c r="M149" s="255"/>
      <c r="N149" s="255"/>
      <c r="O149" s="255"/>
      <c r="P149" s="255"/>
      <c r="Q149" s="255"/>
      <c r="R149" s="255"/>
      <c r="S149" s="255"/>
    </row>
    <row r="150" spans="1:19">
      <c r="A150" s="255" t="s">
        <v>279</v>
      </c>
      <c r="P150" s="284"/>
    </row>
    <row r="151" spans="1:19">
      <c r="C151" s="257"/>
      <c r="D151" s="285"/>
      <c r="F151" s="257"/>
      <c r="G151" s="285"/>
      <c r="I151" s="257"/>
      <c r="J151" s="285"/>
      <c r="L151" s="257"/>
      <c r="M151" s="285"/>
      <c r="O151" s="285"/>
      <c r="Q151" s="286"/>
    </row>
    <row r="152" spans="1:19" s="180" customFormat="1">
      <c r="A152" s="709" t="s">
        <v>265</v>
      </c>
      <c r="B152" s="709"/>
      <c r="C152" s="287"/>
      <c r="D152" s="288" t="s">
        <v>199</v>
      </c>
      <c r="E152" s="289"/>
      <c r="F152" s="287"/>
      <c r="G152" s="288" t="s">
        <v>200</v>
      </c>
      <c r="H152" s="290"/>
      <c r="I152" s="287"/>
      <c r="J152" s="288" t="s">
        <v>201</v>
      </c>
      <c r="K152" s="290"/>
      <c r="L152" s="287"/>
      <c r="M152" s="288" t="s">
        <v>202</v>
      </c>
      <c r="N152" s="290"/>
      <c r="O152" s="255"/>
      <c r="P152" s="255"/>
      <c r="Q152" s="255"/>
      <c r="R152" s="255"/>
      <c r="S152" s="255"/>
    </row>
    <row r="153" spans="1:19" s="180" customFormat="1" ht="7.5" customHeight="1" thickBot="1">
      <c r="A153" s="255"/>
      <c r="B153" s="255"/>
      <c r="C153" s="255"/>
      <c r="D153" s="255"/>
      <c r="E153" s="255"/>
      <c r="F153" s="255"/>
      <c r="G153" s="255"/>
      <c r="H153" s="255"/>
      <c r="I153" s="255"/>
      <c r="J153" s="255"/>
      <c r="K153" s="255"/>
      <c r="L153" s="255"/>
      <c r="M153" s="255"/>
      <c r="N153" s="255"/>
      <c r="O153" s="255"/>
      <c r="P153" s="255"/>
      <c r="Q153" s="255"/>
      <c r="R153" s="255"/>
      <c r="S153" s="255"/>
    </row>
    <row r="154" spans="1:19" s="180" customFormat="1" ht="26.25" thickBot="1">
      <c r="A154" s="255"/>
      <c r="B154" s="291" t="s">
        <v>266</v>
      </c>
      <c r="C154" s="202" t="s">
        <v>203</v>
      </c>
      <c r="D154" s="704">
        <f>D94+D120+D146</f>
        <v>0</v>
      </c>
      <c r="E154" s="705"/>
      <c r="F154" s="310" t="s">
        <v>203</v>
      </c>
      <c r="G154" s="704">
        <f>G94+G120+G146</f>
        <v>0</v>
      </c>
      <c r="H154" s="705"/>
      <c r="I154" s="310" t="s">
        <v>203</v>
      </c>
      <c r="J154" s="704">
        <f>J94+J120+J146</f>
        <v>0</v>
      </c>
      <c r="K154" s="705"/>
      <c r="L154" s="310" t="s">
        <v>203</v>
      </c>
      <c r="M154" s="704">
        <f>M94+M120+M146</f>
        <v>0</v>
      </c>
      <c r="N154" s="705"/>
      <c r="O154" s="294">
        <f>O94+O120+O146</f>
        <v>0</v>
      </c>
      <c r="P154" s="255"/>
      <c r="Q154" s="286"/>
      <c r="R154" s="255"/>
      <c r="S154" s="255"/>
    </row>
    <row r="155" spans="1:19">
      <c r="A155" s="255"/>
      <c r="C155" s="202"/>
      <c r="F155" s="202"/>
      <c r="I155" s="202"/>
      <c r="L155" s="202"/>
      <c r="O155" s="295"/>
    </row>
    <row r="156" spans="1:19" s="180" customFormat="1">
      <c r="A156" s="709" t="s">
        <v>265</v>
      </c>
      <c r="B156" s="709"/>
      <c r="C156" s="309"/>
      <c r="D156" s="288" t="s">
        <v>199</v>
      </c>
      <c r="E156" s="289"/>
      <c r="F156" s="309"/>
      <c r="G156" s="288" t="s">
        <v>200</v>
      </c>
      <c r="H156" s="290"/>
      <c r="I156" s="309"/>
      <c r="J156" s="288" t="s">
        <v>201</v>
      </c>
      <c r="K156" s="290"/>
      <c r="L156" s="309"/>
      <c r="M156" s="288" t="s">
        <v>202</v>
      </c>
      <c r="N156" s="290"/>
      <c r="O156" s="293"/>
      <c r="P156" s="255"/>
      <c r="Q156" s="255"/>
      <c r="R156" s="255"/>
      <c r="S156" s="255"/>
    </row>
    <row r="157" spans="1:19" s="180" customFormat="1" ht="7.5" customHeight="1" thickBot="1">
      <c r="A157" s="255"/>
      <c r="B157" s="255"/>
      <c r="C157" s="202"/>
      <c r="D157" s="255"/>
      <c r="E157" s="255"/>
      <c r="F157" s="202"/>
      <c r="G157" s="255"/>
      <c r="H157" s="255"/>
      <c r="I157" s="202"/>
      <c r="J157" s="255"/>
      <c r="K157" s="255"/>
      <c r="L157" s="202"/>
      <c r="M157" s="255"/>
      <c r="N157" s="255"/>
      <c r="O157" s="293"/>
      <c r="P157" s="255"/>
      <c r="Q157" s="255"/>
      <c r="R157" s="255"/>
      <c r="S157" s="255"/>
    </row>
    <row r="158" spans="1:19" s="180" customFormat="1" ht="26.25" thickBot="1">
      <c r="A158" s="255"/>
      <c r="B158" s="291" t="s">
        <v>267</v>
      </c>
      <c r="C158" s="202" t="s">
        <v>203</v>
      </c>
      <c r="D158" s="704">
        <f>D154+D16</f>
        <v>6.25E-2</v>
      </c>
      <c r="E158" s="705"/>
      <c r="F158" s="310" t="s">
        <v>203</v>
      </c>
      <c r="G158" s="704">
        <f>G154+G16</f>
        <v>6.25E-2</v>
      </c>
      <c r="H158" s="705"/>
      <c r="I158" s="310" t="s">
        <v>203</v>
      </c>
      <c r="J158" s="704">
        <f>J154+J16</f>
        <v>6.25E-2</v>
      </c>
      <c r="K158" s="705"/>
      <c r="L158" s="310" t="s">
        <v>203</v>
      </c>
      <c r="M158" s="704">
        <f>M154+M16</f>
        <v>6.25E-2</v>
      </c>
      <c r="N158" s="705"/>
      <c r="O158" s="294">
        <f>O154+O16</f>
        <v>6.25E-2</v>
      </c>
      <c r="P158" s="293"/>
      <c r="Q158" s="286"/>
      <c r="R158" s="255"/>
      <c r="S158" s="255"/>
    </row>
    <row r="159" spans="1:19" s="180" customFormat="1">
      <c r="A159" s="255"/>
      <c r="B159" s="296"/>
      <c r="C159" s="292"/>
      <c r="D159" s="297"/>
      <c r="E159" s="255"/>
      <c r="F159" s="292"/>
      <c r="G159" s="297"/>
      <c r="H159" s="255"/>
      <c r="I159" s="292"/>
      <c r="J159" s="297"/>
      <c r="K159" s="255"/>
      <c r="L159" s="292"/>
      <c r="M159" s="297"/>
      <c r="N159" s="255"/>
      <c r="O159" s="285"/>
      <c r="P159" s="255"/>
      <c r="Q159" s="286"/>
      <c r="R159" s="255"/>
      <c r="S159" s="255"/>
    </row>
    <row r="160" spans="1:19" s="180" customFormat="1">
      <c r="A160" s="710" t="s">
        <v>237</v>
      </c>
      <c r="B160" s="710"/>
      <c r="C160" s="298"/>
      <c r="D160" s="299" t="s">
        <v>199</v>
      </c>
      <c r="E160" s="300"/>
      <c r="F160" s="298"/>
      <c r="G160" s="299" t="s">
        <v>200</v>
      </c>
      <c r="H160" s="301"/>
      <c r="I160" s="298"/>
      <c r="J160" s="299" t="s">
        <v>201</v>
      </c>
      <c r="K160" s="301"/>
      <c r="L160" s="298"/>
      <c r="M160" s="299" t="s">
        <v>202</v>
      </c>
      <c r="N160" s="301"/>
      <c r="O160" s="255"/>
      <c r="P160" s="255"/>
      <c r="Q160" s="255"/>
      <c r="R160" s="255"/>
      <c r="S160" s="255"/>
    </row>
    <row r="161" spans="1:19" s="180" customFormat="1" ht="7.5" customHeight="1" thickBot="1">
      <c r="A161" s="255"/>
      <c r="B161" s="255"/>
      <c r="C161" s="255"/>
      <c r="D161" s="255"/>
      <c r="E161" s="255"/>
      <c r="F161" s="255"/>
      <c r="G161" s="255"/>
      <c r="H161" s="255"/>
      <c r="I161" s="255"/>
      <c r="J161" s="255"/>
      <c r="K161" s="255"/>
      <c r="L161" s="255"/>
      <c r="M161" s="255"/>
      <c r="N161" s="255"/>
      <c r="O161" s="255"/>
      <c r="P161" s="255"/>
      <c r="Q161" s="255"/>
      <c r="R161" s="255"/>
      <c r="S161" s="255"/>
    </row>
    <row r="162" spans="1:19" s="180" customFormat="1" ht="25.5" customHeight="1" thickBot="1">
      <c r="A162" s="255"/>
      <c r="B162" s="296"/>
      <c r="C162" s="707">
        <f>(D16+D94+D146)*100/D158</f>
        <v>100</v>
      </c>
      <c r="D162" s="708"/>
      <c r="E162" s="302" t="s">
        <v>268</v>
      </c>
      <c r="F162" s="707">
        <f>(G16+G94+G146)*100/G158</f>
        <v>100</v>
      </c>
      <c r="G162" s="708"/>
      <c r="H162" s="302" t="s">
        <v>268</v>
      </c>
      <c r="I162" s="707">
        <f>(J16+J94+J146)*100/J158</f>
        <v>100</v>
      </c>
      <c r="J162" s="708"/>
      <c r="K162" s="302" t="s">
        <v>268</v>
      </c>
      <c r="L162" s="707">
        <f>(M16+M94+M146)*100/M158</f>
        <v>100</v>
      </c>
      <c r="M162" s="708"/>
      <c r="N162" s="302" t="s">
        <v>268</v>
      </c>
      <c r="O162" s="285"/>
      <c r="P162" s="255"/>
      <c r="Q162" s="286"/>
      <c r="R162" s="255"/>
      <c r="S162" s="255"/>
    </row>
    <row r="163" spans="1:19" ht="6.75" customHeight="1">
      <c r="A163" s="202"/>
    </row>
    <row r="164" spans="1:19" s="5" customFormat="1">
      <c r="A164" s="303" t="s">
        <v>285</v>
      </c>
      <c r="B164" s="304"/>
      <c r="C164" s="304"/>
      <c r="D164" s="304"/>
      <c r="E164" s="304"/>
      <c r="F164" s="304"/>
      <c r="G164" s="304"/>
      <c r="H164" s="304"/>
      <c r="I164" s="304"/>
      <c r="J164" s="304"/>
      <c r="K164" s="304"/>
      <c r="L164" s="304"/>
      <c r="M164" s="304"/>
      <c r="N164" s="304"/>
      <c r="O164" s="304"/>
      <c r="P164" s="304"/>
      <c r="Q164" s="304"/>
      <c r="R164" s="304"/>
      <c r="S164" s="304"/>
    </row>
    <row r="165" spans="1:19" s="253" customFormat="1" ht="34.5" customHeight="1">
      <c r="A165" s="305"/>
      <c r="B165" s="706" t="s">
        <v>270</v>
      </c>
      <c r="C165" s="706"/>
      <c r="D165" s="706"/>
      <c r="E165" s="706"/>
      <c r="F165" s="706"/>
      <c r="G165" s="706"/>
      <c r="H165" s="706"/>
      <c r="I165" s="706"/>
      <c r="J165" s="706"/>
      <c r="K165" s="706"/>
      <c r="L165" s="706"/>
      <c r="M165" s="706"/>
      <c r="N165" s="706"/>
      <c r="O165" s="706"/>
      <c r="P165" s="706"/>
      <c r="Q165" s="706"/>
      <c r="R165" s="706"/>
      <c r="S165" s="706"/>
    </row>
    <row r="166" spans="1:19" s="252" customFormat="1" ht="37.5" customHeight="1">
      <c r="A166" s="303"/>
      <c r="B166" s="706" t="s">
        <v>269</v>
      </c>
      <c r="C166" s="706"/>
      <c r="D166" s="706"/>
      <c r="E166" s="706"/>
      <c r="F166" s="706"/>
      <c r="G166" s="706"/>
      <c r="H166" s="706"/>
      <c r="I166" s="706"/>
      <c r="J166" s="706"/>
      <c r="K166" s="706"/>
      <c r="L166" s="706"/>
      <c r="M166" s="706"/>
      <c r="N166" s="706"/>
      <c r="O166" s="706"/>
      <c r="P166" s="706"/>
      <c r="Q166" s="706"/>
      <c r="R166" s="706"/>
      <c r="S166" s="706"/>
    </row>
    <row r="167" spans="1:19" s="5" customFormat="1">
      <c r="A167" s="306"/>
      <c r="B167" s="306"/>
      <c r="C167" s="306"/>
      <c r="D167" s="306"/>
      <c r="E167" s="306"/>
      <c r="F167" s="306"/>
      <c r="G167" s="306"/>
      <c r="H167" s="306"/>
      <c r="I167" s="306"/>
      <c r="J167" s="306"/>
      <c r="K167" s="306"/>
      <c r="L167" s="306"/>
      <c r="M167" s="306"/>
      <c r="N167" s="306"/>
      <c r="O167" s="306"/>
      <c r="P167" s="306"/>
      <c r="Q167" s="306"/>
      <c r="R167" s="306"/>
      <c r="S167" s="306"/>
    </row>
  </sheetData>
  <sheetProtection sheet="1" objects="1" scenarios="1"/>
  <mergeCells count="48">
    <mergeCell ref="A1:H1"/>
    <mergeCell ref="D14:E14"/>
    <mergeCell ref="G14:H14"/>
    <mergeCell ref="J14:K14"/>
    <mergeCell ref="M14:N14"/>
    <mergeCell ref="C3:G3"/>
    <mergeCell ref="L3:O3"/>
    <mergeCell ref="V97:W97"/>
    <mergeCell ref="D120:E120"/>
    <mergeCell ref="G120:H120"/>
    <mergeCell ref="J120:K120"/>
    <mergeCell ref="M120:N120"/>
    <mergeCell ref="A97:O97"/>
    <mergeCell ref="A152:B152"/>
    <mergeCell ref="A156:B156"/>
    <mergeCell ref="A160:B160"/>
    <mergeCell ref="D154:E154"/>
    <mergeCell ref="A5:O5"/>
    <mergeCell ref="D15:E15"/>
    <mergeCell ref="G15:H15"/>
    <mergeCell ref="J15:K15"/>
    <mergeCell ref="M15:N15"/>
    <mergeCell ref="D16:E16"/>
    <mergeCell ref="J16:K16"/>
    <mergeCell ref="M16:N16"/>
    <mergeCell ref="G16:H16"/>
    <mergeCell ref="G154:H154"/>
    <mergeCell ref="J154:K154"/>
    <mergeCell ref="D94:E94"/>
    <mergeCell ref="B165:S165"/>
    <mergeCell ref="B166:S166"/>
    <mergeCell ref="C162:D162"/>
    <mergeCell ref="F162:G162"/>
    <mergeCell ref="I162:J162"/>
    <mergeCell ref="L162:M162"/>
    <mergeCell ref="M154:N154"/>
    <mergeCell ref="D158:E158"/>
    <mergeCell ref="G158:H158"/>
    <mergeCell ref="J158:K158"/>
    <mergeCell ref="M158:N158"/>
    <mergeCell ref="G94:H94"/>
    <mergeCell ref="J94:K94"/>
    <mergeCell ref="M94:N94"/>
    <mergeCell ref="D146:E146"/>
    <mergeCell ref="G146:H146"/>
    <mergeCell ref="J146:K146"/>
    <mergeCell ref="M146:N146"/>
    <mergeCell ref="A123:O123"/>
  </mergeCells>
  <phoneticPr fontId="8" type="noConversion"/>
  <pageMargins left="0.51181102362204722" right="0.51181102362204722" top="0.78740157480314965" bottom="0.78740157480314965" header="0.31496062992125984" footer="0.31496062992125984"/>
  <pageSetup paperSize="9" scale="50" orientation="landscape" r:id="rId1"/>
  <headerFooter>
    <oddFooter>&amp;R&amp;P</oddFooter>
  </headerFooter>
  <rowBreaks count="3" manualBreakCount="3">
    <brk id="18" max="31" man="1"/>
    <brk id="96" max="31" man="1"/>
    <brk id="149" max="31" man="1"/>
  </rowBreaks>
  <colBreaks count="1" manualBreakCount="1">
    <brk id="19"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7</vt:i4>
      </vt:variant>
    </vt:vector>
  </HeadingPairs>
  <TitlesOfParts>
    <vt:vector size="20" baseType="lpstr">
      <vt:lpstr>I.</vt:lpstr>
      <vt:lpstr>II.</vt:lpstr>
      <vt:lpstr>III.</vt:lpstr>
      <vt:lpstr>IV.</vt:lpstr>
      <vt:lpstr>Beitragsbefreiung Kita</vt:lpstr>
      <vt:lpstr>Text</vt:lpstr>
      <vt:lpstr>Kita</vt:lpstr>
      <vt:lpstr>besFB</vt:lpstr>
      <vt:lpstr>Personalbesetzung</vt:lpstr>
      <vt:lpstr>Bescheid I</vt:lpstr>
      <vt:lpstr>Bescheid II</vt:lpstr>
      <vt:lpstr>Bescheid III</vt:lpstr>
      <vt:lpstr>Bescheid IV</vt:lpstr>
      <vt:lpstr>'Beitragsbefreiung Kita'!Druckbereich</vt:lpstr>
      <vt:lpstr>I.!Druckbereich</vt:lpstr>
      <vt:lpstr>II.!Druckbereich</vt:lpstr>
      <vt:lpstr>III.!Druckbereich</vt:lpstr>
      <vt:lpstr>IV.!Druckbereich</vt:lpstr>
      <vt:lpstr>Personalbesetzung!Druckbereich</vt:lpstr>
      <vt:lpstr>Text!Druckbereich</vt:lpstr>
    </vt:vector>
  </TitlesOfParts>
  <Company>Landkreis Ostprignitz-Ruppin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Brigitte Knoll</dc:creator>
  <cp:lastModifiedBy>Maik GÃ¼ttge</cp:lastModifiedBy>
  <cp:lastPrinted>2024-11-15T07:42:10Z</cp:lastPrinted>
  <dcterms:created xsi:type="dcterms:W3CDTF">2016-07-05T11:34:40Z</dcterms:created>
  <dcterms:modified xsi:type="dcterms:W3CDTF">2025-04-17T20:47:09Z</dcterms:modified>
</cp:coreProperties>
</file>